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activeTab="9"/>
  </bookViews>
  <sheets>
    <sheet name="2012" sheetId="1" r:id="rId1"/>
    <sheet name="2013" sheetId="2" r:id="rId2"/>
    <sheet name="2014" sheetId="3" r:id="rId3"/>
    <sheet name="2015" sheetId="4" r:id="rId4"/>
    <sheet name="2016" sheetId="5" r:id="rId5"/>
    <sheet name="2017" sheetId="6" r:id="rId6"/>
    <sheet name="2018" sheetId="7" r:id="rId7"/>
    <sheet name="2019" sheetId="8" r:id="rId8"/>
    <sheet name="2020" sheetId="9" r:id="rId9"/>
    <sheet name="2021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def1999" localSheetId="4">'[1]1999-veca'!#REF!</definedName>
    <definedName name="_def1999" localSheetId="5">'[1]1999-veca'!#REF!</definedName>
    <definedName name="_def1999" localSheetId="6">'[1]1999-veca'!#REF!</definedName>
    <definedName name="_def1999" localSheetId="7">'[1]1999-veca'!#REF!</definedName>
    <definedName name="_def1999" localSheetId="8">'[1]1999-veca'!#REF!</definedName>
    <definedName name="_def1999" localSheetId="9">'[1]1999-veca'!#REF!</definedName>
    <definedName name="_def1999">'[1]1999-veca'!#REF!</definedName>
    <definedName name="_def2000г">#REF!</definedName>
    <definedName name="_def2001г">#REF!</definedName>
    <definedName name="_def2002г">#REF!</definedName>
    <definedName name="_inf2000">#REF!</definedName>
    <definedName name="_inf2001">#REF!</definedName>
    <definedName name="_inf2002">#REF!</definedName>
    <definedName name="_inf2003">#REF!</definedName>
    <definedName name="_inf2004">#REF!</definedName>
    <definedName name="_inf2005">#REF!</definedName>
    <definedName name="_inf2006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xlfn.BAHTTEXT" hidden="1">#NAME?</definedName>
    <definedName name="a04t" localSheetId="4">#REF!</definedName>
    <definedName name="a04t" localSheetId="5">#REF!</definedName>
    <definedName name="a04t" localSheetId="6">#REF!</definedName>
    <definedName name="a04t" localSheetId="7">#REF!</definedName>
    <definedName name="a04t" localSheetId="8">#REF!</definedName>
    <definedName name="a04t" localSheetId="9">#REF!</definedName>
    <definedName name="a04t">#REF!</definedName>
    <definedName name="ddd" localSheetId="4">'[10]ПРОГНОЗ_1'!#REF!</definedName>
    <definedName name="ddd" localSheetId="5">'[10]ПРОГНОЗ_1'!#REF!</definedName>
    <definedName name="ddd" localSheetId="6">'[10]ПРОГНОЗ_1'!#REF!</definedName>
    <definedName name="ddd" localSheetId="7">'[10]ПРОГНОЗ_1'!#REF!</definedName>
    <definedName name="ddd" localSheetId="8">'[10]ПРОГНОЗ_1'!#REF!</definedName>
    <definedName name="ddd" localSheetId="9">'[10]ПРОГНОЗ_1'!#REF!</definedName>
    <definedName name="ddd">'[10]ПРОГНОЗ_1'!#REF!</definedName>
    <definedName name="DOLL">#REF!</definedName>
    <definedName name="ff">#REF!</definedName>
    <definedName name="fffff" localSheetId="4">'[11]Гр5(о)'!#REF!</definedName>
    <definedName name="fffff" localSheetId="5">'[11]Гр5(о)'!#REF!</definedName>
    <definedName name="fffff" localSheetId="6">'[11]Гр5(о)'!#REF!</definedName>
    <definedName name="fffff" localSheetId="7">'[11]Гр5(о)'!#REF!</definedName>
    <definedName name="fffff" localSheetId="8">'[11]Гр5(о)'!#REF!</definedName>
    <definedName name="fffff" localSheetId="9">'[11]Гр5(о)'!#REF!</definedName>
    <definedName name="fffff">'[11]Гр5(о)'!#REF!</definedName>
    <definedName name="gggg">#REF!</definedName>
    <definedName name="jjjj" localSheetId="4">'[15]Гр5(о)'!#REF!</definedName>
    <definedName name="jjjj" localSheetId="5">'[15]Гр5(о)'!#REF!</definedName>
    <definedName name="jjjj" localSheetId="6">'[15]Гр5(о)'!#REF!</definedName>
    <definedName name="jjjj" localSheetId="7">'[15]Гр5(о)'!#REF!</definedName>
    <definedName name="jjjj" localSheetId="8">'[15]Гр5(о)'!#REF!</definedName>
    <definedName name="jjjj" localSheetId="9">'[15]Гр5(о)'!#REF!</definedName>
    <definedName name="jjjj">'[15]Гр5(о)'!#REF!</definedName>
    <definedName name="mm1" localSheetId="4">'[14]ПРОГНОЗ_1'!#REF!</definedName>
    <definedName name="mm1" localSheetId="5">'[14]ПРОГНОЗ_1'!#REF!</definedName>
    <definedName name="mm1" localSheetId="6">'[14]ПРОГНОЗ_1'!#REF!</definedName>
    <definedName name="mm1" localSheetId="7">'[14]ПРОГНОЗ_1'!#REF!</definedName>
    <definedName name="mm1" localSheetId="8">'[14]ПРОГНОЗ_1'!#REF!</definedName>
    <definedName name="mm1" localSheetId="9">'[14]ПРОГНОЗ_1'!#REF!</definedName>
    <definedName name="mm1">'[14]ПРОГНОЗ_1'!#REF!</definedName>
    <definedName name="time">#REF!</definedName>
    <definedName name="title">'[17]Огл. Графиков'!$B$2:$B$31</definedName>
    <definedName name="а">#REF!</definedName>
    <definedName name="ааа">#REF!</definedName>
    <definedName name="АнМ" localSheetId="4">'[6]Гр5(о)'!#REF!</definedName>
    <definedName name="АнМ" localSheetId="5">'[6]Гр5(о)'!#REF!</definedName>
    <definedName name="АнМ" localSheetId="6">'[6]Гр5(о)'!#REF!</definedName>
    <definedName name="АнМ" localSheetId="7">'[6]Гр5(о)'!#REF!</definedName>
    <definedName name="АнМ" localSheetId="8">'[6]Гр5(о)'!#REF!</definedName>
    <definedName name="АнМ" localSheetId="9">'[6]Гр5(о)'!#REF!</definedName>
    <definedName name="АнМ">'[6]Гр5(о)'!#REF!</definedName>
    <definedName name="вв" localSheetId="4">'[5]ПРОГНОЗ_1'!#REF!</definedName>
    <definedName name="вв" localSheetId="5">'[5]ПРОГНОЗ_1'!#REF!</definedName>
    <definedName name="вв" localSheetId="6">'[5]ПРОГНОЗ_1'!#REF!</definedName>
    <definedName name="вв" localSheetId="7">'[5]ПРОГНОЗ_1'!#REF!</definedName>
    <definedName name="вв" localSheetId="8">'[5]ПРОГНОЗ_1'!#REF!</definedName>
    <definedName name="вв" localSheetId="9">'[5]ПРОГНОЗ_1'!#REF!</definedName>
    <definedName name="вв">'[5]ПРОГНОЗ_1'!#REF!</definedName>
    <definedName name="Вып_н_2003" localSheetId="4">'[17]Текущие цены'!#REF!</definedName>
    <definedName name="Вып_н_2003" localSheetId="5">'[17]Текущие цены'!#REF!</definedName>
    <definedName name="Вып_н_2003" localSheetId="6">'[17]Текущие цены'!#REF!</definedName>
    <definedName name="Вып_н_2003" localSheetId="7">'[17]Текущие цены'!#REF!</definedName>
    <definedName name="Вып_н_2003" localSheetId="8">'[17]Текущие цены'!#REF!</definedName>
    <definedName name="Вып_н_2003" localSheetId="9">'[17]Текущие цены'!#REF!</definedName>
    <definedName name="Вып_н_2003">'[17]Текущие цены'!#REF!</definedName>
    <definedName name="вып_н_2004" localSheetId="4">'[17]Текущие цены'!#REF!</definedName>
    <definedName name="вып_н_2004" localSheetId="5">'[17]Текущие цены'!#REF!</definedName>
    <definedName name="вып_н_2004" localSheetId="6">'[17]Текущие цены'!#REF!</definedName>
    <definedName name="вып_н_2004" localSheetId="7">'[17]Текущие цены'!#REF!</definedName>
    <definedName name="вып_н_2004" localSheetId="8">'[17]Текущие цены'!#REF!</definedName>
    <definedName name="вып_н_2004" localSheetId="9">'[17]Текущие цены'!#REF!</definedName>
    <definedName name="вып_н_2004">'[17]Текущие цены'!#REF!</definedName>
    <definedName name="Вып_ОФ_с_пц">'[17]рабочий'!$Y$202:$AP$224</definedName>
    <definedName name="Вып_оф_с_цпг" localSheetId="4">'[17]Текущие цены'!#REF!</definedName>
    <definedName name="Вып_оф_с_цпг" localSheetId="5">'[17]Текущие цены'!#REF!</definedName>
    <definedName name="Вып_оф_с_цпг" localSheetId="6">'[17]Текущие цены'!#REF!</definedName>
    <definedName name="Вып_оф_с_цпг" localSheetId="7">'[17]Текущие цены'!#REF!</definedName>
    <definedName name="Вып_оф_с_цпг" localSheetId="8">'[17]Текущие цены'!#REF!</definedName>
    <definedName name="Вып_оф_с_цпг" localSheetId="9">'[17]Текущие цены'!#REF!</definedName>
    <definedName name="Вып_оф_с_цпг">'[17]Текущие цены'!#REF!</definedName>
    <definedName name="Вып_с_новых_ОФ">'[17]рабочий'!$Y$277:$AP$299</definedName>
    <definedName name="График">"Диагр. 4"</definedName>
    <definedName name="Дефл_ц_пред_год">'[17]Текущие цены'!$AT$36:$BK$58</definedName>
    <definedName name="Дефлятор_годовой">'[17]Текущие цены'!$Y$4:$AP$27</definedName>
    <definedName name="Дефлятор_цепной">'[17]Текущие цены'!$Y$36:$AP$58</definedName>
    <definedName name="ДС">#REF!</definedName>
    <definedName name="иии">#REF!</definedName>
    <definedName name="ллл">#REF!</definedName>
    <definedName name="М1" localSheetId="4">'[7]ПРОГНОЗ_1'!#REF!</definedName>
    <definedName name="М1" localSheetId="5">'[7]ПРОГНОЗ_1'!#REF!</definedName>
    <definedName name="М1" localSheetId="6">'[7]ПРОГНОЗ_1'!#REF!</definedName>
    <definedName name="М1" localSheetId="7">'[7]ПРОГНОЗ_1'!#REF!</definedName>
    <definedName name="М1" localSheetId="8">'[7]ПРОГНОЗ_1'!#REF!</definedName>
    <definedName name="М1" localSheetId="9">'[7]ПРОГНОЗ_1'!#REF!</definedName>
    <definedName name="М1">'[7]ПРОГНОЗ_1'!#REF!</definedName>
    <definedName name="Модель2">#REF!</definedName>
    <definedName name="Мониторинг1" localSheetId="4">'[4]Гр5(о)'!#REF!</definedName>
    <definedName name="Мониторинг1" localSheetId="5">'[4]Гр5(о)'!#REF!</definedName>
    <definedName name="Мониторинг1" localSheetId="6">'[4]Гр5(о)'!#REF!</definedName>
    <definedName name="Мониторинг1" localSheetId="7">'[4]Гр5(о)'!#REF!</definedName>
    <definedName name="Мониторинг1" localSheetId="8">'[4]Гр5(о)'!#REF!</definedName>
    <definedName name="Мониторинг1" localSheetId="9">'[4]Гр5(о)'!#REF!</definedName>
    <definedName name="Мониторинг1">'[4]Гр5(о)'!#REF!</definedName>
    <definedName name="новые_ОФ_2003">'[17]рабочий'!$F$305:$W$327</definedName>
    <definedName name="новые_ОФ_2004">'[17]рабочий'!$F$335:$W$357</definedName>
    <definedName name="новые_ОФ_а_всего">'[17]рабочий'!$F$767:$V$789</definedName>
    <definedName name="новые_ОФ_всего">'[17]рабочий'!$F$1331:$V$1353</definedName>
    <definedName name="новые_ОФ_п_всего">'[17]рабочий'!$F$1293:$V$1315</definedName>
    <definedName name="_xlnm.Print_Area" localSheetId="0">'2012'!$A$1:$C$18</definedName>
    <definedName name="окраска_05">'[17]окраска'!$C$7:$Z$30</definedName>
    <definedName name="окраска_06">'[17]окраска'!$C$35:$Z$58</definedName>
    <definedName name="окраска_07">'[17]окраска'!$C$63:$Z$86</definedName>
    <definedName name="окраска_08">'[17]окраска'!$C$91:$Z$114</definedName>
    <definedName name="окраска_09">'[17]окраска'!$C$119:$Z$142</definedName>
    <definedName name="окраска_10">'[17]окраска'!$C$147:$Z$170</definedName>
    <definedName name="окраска_11">'[17]окраска'!$C$175:$Z$198</definedName>
    <definedName name="окраска_12">'[17]окраска'!$C$203:$Z$226</definedName>
    <definedName name="окраска_13">'[17]окраска'!$C$231:$Z$254</definedName>
    <definedName name="окраска_14">'[17]окраска'!$C$259:$Z$282</definedName>
    <definedName name="окраска_15">'[17]окраска'!$C$287:$Z$310</definedName>
    <definedName name="ооо">#REF!</definedName>
    <definedName name="ОФ_а_с_пц">'[17]рабочий'!$CI$121:$CY$143</definedName>
    <definedName name="оф_н_а_2003_пц" localSheetId="4">'[17]Текущие цены'!#REF!</definedName>
    <definedName name="оф_н_а_2003_пц" localSheetId="5">'[17]Текущие цены'!#REF!</definedName>
    <definedName name="оф_н_а_2003_пц" localSheetId="6">'[17]Текущие цены'!#REF!</definedName>
    <definedName name="оф_н_а_2003_пц" localSheetId="7">'[17]Текущие цены'!#REF!</definedName>
    <definedName name="оф_н_а_2003_пц" localSheetId="8">'[17]Текущие цены'!#REF!</definedName>
    <definedName name="оф_н_а_2003_пц" localSheetId="9">'[17]Текущие цены'!#REF!</definedName>
    <definedName name="оф_н_а_2003_пц">'[17]Текущие цены'!#REF!</definedName>
    <definedName name="оф_н_а_2004" localSheetId="4">'[17]Текущие цены'!#REF!</definedName>
    <definedName name="оф_н_а_2004" localSheetId="5">'[17]Текущие цены'!#REF!</definedName>
    <definedName name="оф_н_а_2004" localSheetId="6">'[17]Текущие цены'!#REF!</definedName>
    <definedName name="оф_н_а_2004" localSheetId="7">'[17]Текущие цены'!#REF!</definedName>
    <definedName name="оф_н_а_2004" localSheetId="8">'[17]Текущие цены'!#REF!</definedName>
    <definedName name="оф_н_а_2004" localSheetId="9">'[17]Текущие цены'!#REF!</definedName>
    <definedName name="оф_н_а_2004">'[17]Текущие цены'!#REF!</definedName>
    <definedName name="ПОКАЗАТЕЛИ_ДОЛГОСР.ПРОГНОЗА" localSheetId="4">#REF!</definedName>
    <definedName name="ПОКАЗАТЕЛИ_ДОЛГОСР.ПРОГНОЗА" localSheetId="5">#REF!</definedName>
    <definedName name="ПОКАЗАТЕЛИ_ДОЛГОСР.ПРОГНОЗА" localSheetId="6">#REF!</definedName>
    <definedName name="ПОКАЗАТЕЛИ_ДОЛГОСР.ПРОГНОЗА" localSheetId="7">#REF!</definedName>
    <definedName name="ПОКАЗАТЕЛИ_ДОЛГОСР.ПРОГНОЗА" localSheetId="8">#REF!</definedName>
    <definedName name="ПОКАЗАТЕЛИ_ДОЛГОСР.ПРОГНОЗА" localSheetId="9">#REF!</definedName>
    <definedName name="ПОКАЗАТЕЛИ_ДОЛГОСР.ПРОГНОЗА">#REF!</definedName>
    <definedName name="ПОТР._РЫНОКДП" localSheetId="4">'[1]1999-veca'!#REF!</definedName>
    <definedName name="ПОТР._РЫНОКДП" localSheetId="5">'[1]1999-veca'!#REF!</definedName>
    <definedName name="ПОТР._РЫНОКДП" localSheetId="6">'[1]1999-veca'!#REF!</definedName>
    <definedName name="ПОТР._РЫНОКДП" localSheetId="7">'[1]1999-veca'!#REF!</definedName>
    <definedName name="ПОТР._РЫНОКДП" localSheetId="8">'[1]1999-veca'!#REF!</definedName>
    <definedName name="ПОТР._РЫНОКДП" localSheetId="9">'[1]1999-veca'!#REF!</definedName>
    <definedName name="ПОТР._РЫНОКДП">'[1]1999-veca'!#REF!</definedName>
    <definedName name="Потреб_вып_всего" localSheetId="4">'[17]Текущие цены'!#REF!</definedName>
    <definedName name="Потреб_вып_всего" localSheetId="5">'[17]Текущие цены'!#REF!</definedName>
    <definedName name="Потреб_вып_всего" localSheetId="6">'[17]Текущие цены'!#REF!</definedName>
    <definedName name="Потреб_вып_всего" localSheetId="7">'[17]Текущие цены'!#REF!</definedName>
    <definedName name="Потреб_вып_всего" localSheetId="8">'[17]Текущие цены'!#REF!</definedName>
    <definedName name="Потреб_вып_всего" localSheetId="9">'[17]Текущие цены'!#REF!</definedName>
    <definedName name="Потреб_вып_всего">'[17]Текущие цены'!#REF!</definedName>
    <definedName name="Потреб_вып_оф_н_цпг" localSheetId="4">'[17]Текущие цены'!#REF!</definedName>
    <definedName name="Потреб_вып_оф_н_цпг" localSheetId="5">'[17]Текущие цены'!#REF!</definedName>
    <definedName name="Потреб_вып_оф_н_цпг" localSheetId="6">'[17]Текущие цены'!#REF!</definedName>
    <definedName name="Потреб_вып_оф_н_цпг" localSheetId="7">'[17]Текущие цены'!#REF!</definedName>
    <definedName name="Потреб_вып_оф_н_цпг" localSheetId="8">'[17]Текущие цены'!#REF!</definedName>
    <definedName name="Потреб_вып_оф_н_цпг" localSheetId="9">'[17]Текущие цены'!#REF!</definedName>
    <definedName name="Потреб_вып_оф_н_цпг">'[17]Текущие цены'!#REF!</definedName>
    <definedName name="ппп">#REF!</definedName>
    <definedName name="пппп" localSheetId="4">'[12]2002(v1)'!#REF!</definedName>
    <definedName name="пппп" localSheetId="5">'[12]2002(v1)'!#REF!</definedName>
    <definedName name="пппп" localSheetId="6">'[12]2002(v1)'!#REF!</definedName>
    <definedName name="пппп" localSheetId="7">'[12]2002(v1)'!#REF!</definedName>
    <definedName name="пппп" localSheetId="8">'[12]2002(v1)'!#REF!</definedName>
    <definedName name="пппп" localSheetId="9">'[12]2002(v1)'!#REF!</definedName>
    <definedName name="пппп">'[12]2002(v1)'!#REF!</definedName>
    <definedName name="Прогноз_Вып_пц">'[17]рабочий'!$Y$240:$AP$262</definedName>
    <definedName name="Прогноз_вып_цпг" localSheetId="4">'[17]Текущие цены'!#REF!</definedName>
    <definedName name="Прогноз_вып_цпг" localSheetId="5">'[17]Текущие цены'!#REF!</definedName>
    <definedName name="Прогноз_вып_цпг" localSheetId="6">'[17]Текущие цены'!#REF!</definedName>
    <definedName name="Прогноз_вып_цпг" localSheetId="7">'[17]Текущие цены'!#REF!</definedName>
    <definedName name="Прогноз_вып_цпг" localSheetId="8">'[17]Текущие цены'!#REF!</definedName>
    <definedName name="Прогноз_вып_цпг" localSheetId="9">'[17]Текущие цены'!#REF!</definedName>
    <definedName name="Прогноз_вып_цпг">'[17]Текущие цены'!#REF!</definedName>
    <definedName name="Прогноз97" localSheetId="4">'[3]ПРОГНОЗ_1'!#REF!</definedName>
    <definedName name="Прогноз97" localSheetId="5">'[3]ПРОГНОЗ_1'!#REF!</definedName>
    <definedName name="Прогноз97" localSheetId="6">'[3]ПРОГНОЗ_1'!#REF!</definedName>
    <definedName name="Прогноз97" localSheetId="7">'[3]ПРОГНОЗ_1'!#REF!</definedName>
    <definedName name="Прогноз97" localSheetId="8">'[3]ПРОГНОЗ_1'!#REF!</definedName>
    <definedName name="Прогноз97" localSheetId="9">'[3]ПРОГНОЗ_1'!#REF!</definedName>
    <definedName name="Прогноз97">'[3]ПРОГНОЗ_1'!#REF!</definedName>
    <definedName name="ттт">#REF!</definedName>
    <definedName name="фо_а_н_пц">'[17]рабочий'!$AR$240:$BI$263</definedName>
    <definedName name="фо_а_с_пц">'[17]рабочий'!$AS$202:$BI$224</definedName>
    <definedName name="фо_н_03">'[17]рабочий'!$X$305:$X$327</definedName>
    <definedName name="фо_н_04">'[17]рабочий'!$X$335:$X$357</definedName>
    <definedName name="фф" localSheetId="4">'[8]Гр5(о)'!#REF!</definedName>
    <definedName name="фф" localSheetId="5">'[8]Гр5(о)'!#REF!</definedName>
    <definedName name="фф" localSheetId="6">'[8]Гр5(о)'!#REF!</definedName>
    <definedName name="фф" localSheetId="7">'[8]Гр5(о)'!#REF!</definedName>
    <definedName name="фф" localSheetId="8">'[8]Гр5(о)'!#REF!</definedName>
    <definedName name="фф" localSheetId="9">'[8]Гр5(о)'!#REF!</definedName>
    <definedName name="фф">'[8]Гр5(о)'!#REF!</definedName>
    <definedName name="ффф">#REF!</definedName>
    <definedName name="ььь">#REF!</definedName>
    <definedName name="э">#REF!</definedName>
    <definedName name="юююю">#REF!</definedName>
  </definedNames>
  <calcPr fullCalcOnLoad="1"/>
</workbook>
</file>

<file path=xl/sharedStrings.xml><?xml version="1.0" encoding="utf-8"?>
<sst xmlns="http://schemas.openxmlformats.org/spreadsheetml/2006/main" count="180" uniqueCount="32">
  <si>
    <t>№ п/п</t>
  </si>
  <si>
    <t>Основные показатели, руб. (без НДС)</t>
  </si>
  <si>
    <t>1.</t>
  </si>
  <si>
    <t>2.</t>
  </si>
  <si>
    <t>покупка электроэнергии</t>
  </si>
  <si>
    <t>услуги по передаче электроэнергии</t>
  </si>
  <si>
    <t>3.</t>
  </si>
  <si>
    <t>Е. А. Ларионова</t>
  </si>
  <si>
    <t>Экономист 1 категории</t>
  </si>
  <si>
    <t>Структура и объем затрат на производство и реализацию товаров (работ, услуг)</t>
  </si>
  <si>
    <t>Затраты, всего (п.1 + п.2)</t>
  </si>
  <si>
    <t>%</t>
  </si>
  <si>
    <t>ООО "ХЭСК" в ноябре - декабре 2011 г. - 2012 г.</t>
  </si>
  <si>
    <t>Себестоимость продаж, в том числе</t>
  </si>
  <si>
    <t>Сумма, тыс. руб.</t>
  </si>
  <si>
    <t>прочие затраты</t>
  </si>
  <si>
    <t>Управленческие расходы</t>
  </si>
  <si>
    <t>ООО "ХЭСК" в 2013 г.</t>
  </si>
  <si>
    <t>прочие услуги РРЭМ</t>
  </si>
  <si>
    <t>прочие услуги РРЭМ и ОРЭМ</t>
  </si>
  <si>
    <t>ООО "ХЭСК" в 2014 г.</t>
  </si>
  <si>
    <t>покупка электроэнергии (мощности)</t>
  </si>
  <si>
    <t>ООО "ХЭСК" в 2015 г.</t>
  </si>
  <si>
    <t xml:space="preserve">О.В. Голобородько </t>
  </si>
  <si>
    <t>ООО "ХЭСК" в 2016 г.</t>
  </si>
  <si>
    <t>Инженер 1 категории</t>
  </si>
  <si>
    <t>А.С. Хлыстова</t>
  </si>
  <si>
    <t>ООО "ХЭСК" в 2017 г.</t>
  </si>
  <si>
    <t>ООО "ХЭСК" в 2018 г.</t>
  </si>
  <si>
    <t>ООО "ХЭСК" в 2019 г.</t>
  </si>
  <si>
    <t>ООО "ХЭСК" в 2020 г.</t>
  </si>
  <si>
    <t>ООО "ХЭСК" в 2021 г.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</si>
</sst>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$&quot;#,##0_);[Red]\(&quot;$&quot;#,##0\)"/>
    <numFmt numFmtId="174" formatCode="General_)"/>
    <numFmt numFmtId="175" formatCode="0.00000"/>
    <numFmt numFmtId="176" formatCode="0.000"/>
    <numFmt numFmtId="177" formatCode="0.0"/>
    <numFmt numFmtId="178" formatCode="#,##0.00000"/>
    <numFmt numFmtId="179" formatCode="0.0000"/>
    <numFmt numFmtId="180" formatCode="#,##0_ ;\-#,##0\ "/>
    <numFmt numFmtId="181" formatCode="#,##0.00&quot;р.&quot;"/>
    <numFmt numFmtId="182" formatCode="#,##0.0000"/>
    <numFmt numFmtId="183" formatCode="0_)"/>
    <numFmt numFmtId="184" formatCode="0.0_)"/>
    <numFmt numFmtId="185" formatCode="mmm\ yy"/>
    <numFmt numFmtId="186" formatCode="d\ mmmm\,\ yyyy"/>
    <numFmt numFmtId="187" formatCode="_-* #,##0.00[$€-1]_-;\-* #,##0.00[$€-1]_-;_-* &quot;-&quot;??[$€-1]_-"/>
    <numFmt numFmtId="188" formatCode="[$-419]mmmm;@"/>
    <numFmt numFmtId="189" formatCode="[$-FC19]d\ mmmm\ yyyy\ &quot;г.&quot;"/>
    <numFmt numFmtId="190" formatCode="#,##0.0"/>
    <numFmt numFmtId="191" formatCode="0.0000000"/>
    <numFmt numFmtId="192" formatCode="0.000000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_(* #,##0.00_);_(* \(#,##0.00\);_(* &quot;-&quot;??_);_(@_)"/>
    <numFmt numFmtId="196" formatCode="_(* #,##0_);_(* \(#,##0\);_(* &quot;-&quot;_);_(@_)"/>
    <numFmt numFmtId="197" formatCode="#,##0.000000"/>
    <numFmt numFmtId="198" formatCode="0.0000000000"/>
    <numFmt numFmtId="199" formatCode="0.000000000"/>
    <numFmt numFmtId="200" formatCode="0.00000000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.00000000_)"/>
    <numFmt numFmtId="208" formatCode="0.000000000_)"/>
    <numFmt numFmtId="209" formatCode="0.0000000000_)"/>
    <numFmt numFmtId="210" formatCode="0.00000000000_)"/>
    <numFmt numFmtId="211" formatCode="0.0%"/>
    <numFmt numFmtId="212" formatCode="_-* #,##0.0_р_._-;\-* #,##0.0_р_._-;_-* &quot;-&quot;??_р_._-;_-@_-"/>
    <numFmt numFmtId="213" formatCode="_-* #,##0_р_._-;\-* #,##0_р_._-;_-* &quot;-&quot;??_р_._-;_-@_-"/>
    <numFmt numFmtId="214" formatCode="#,##0.0000000"/>
    <numFmt numFmtId="215" formatCode="#,##0.00000000"/>
  </numFmts>
  <fonts count="67"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10"/>
      <name val="Times New Roman"/>
      <family val="1"/>
    </font>
    <font>
      <sz val="9"/>
      <name val="Tahoma"/>
      <family val="2"/>
    </font>
    <font>
      <sz val="8"/>
      <name val="Helv"/>
      <family val="0"/>
    </font>
    <font>
      <u val="single"/>
      <sz val="10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NTHarmonica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9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173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49" fontId="4" fillId="0" borderId="0" applyBorder="0">
      <alignment vertical="top"/>
      <protection/>
    </xf>
    <xf numFmtId="0" fontId="5" fillId="0" borderId="0">
      <alignment/>
      <protection/>
    </xf>
    <xf numFmtId="0" fontId="5" fillId="0" borderId="0" applyNumberFormat="0">
      <alignment horizontal="left"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174" fontId="0" fillId="0" borderId="1">
      <alignment/>
      <protection locked="0"/>
    </xf>
    <xf numFmtId="0" fontId="50" fillId="26" borderId="2" applyNumberFormat="0" applyAlignment="0" applyProtection="0"/>
    <xf numFmtId="0" fontId="51" fillId="27" borderId="3" applyNumberFormat="0" applyAlignment="0" applyProtection="0"/>
    <xf numFmtId="0" fontId="52" fillId="27" borderId="2" applyNumberFormat="0" applyAlignment="0" applyProtection="0"/>
    <xf numFmtId="0" fontId="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>
      <alignment/>
      <protection/>
    </xf>
    <xf numFmtId="0" fontId="7" fillId="0" borderId="0" applyBorder="0">
      <alignment horizontal="center" vertical="center" wrapText="1"/>
      <protection/>
    </xf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8" fillId="0" borderId="7" applyBorder="0">
      <alignment horizontal="center" vertical="center" wrapText="1"/>
      <protection/>
    </xf>
    <xf numFmtId="174" fontId="9" fillId="28" borderId="1">
      <alignment/>
      <protection/>
    </xf>
    <xf numFmtId="4" fontId="4" fillId="29" borderId="8" applyBorder="0">
      <alignment horizontal="right"/>
      <protection/>
    </xf>
    <xf numFmtId="0" fontId="56" fillId="0" borderId="9" applyNumberFormat="0" applyFill="0" applyAlignment="0" applyProtection="0"/>
    <xf numFmtId="0" fontId="57" fillId="30" borderId="10" applyNumberFormat="0" applyAlignment="0" applyProtection="0"/>
    <xf numFmtId="0" fontId="11" fillId="0" borderId="0">
      <alignment horizontal="center" vertical="top" wrapText="1"/>
      <protection/>
    </xf>
    <xf numFmtId="0" fontId="12" fillId="0" borderId="0">
      <alignment horizontal="center" vertical="center" wrapText="1"/>
      <protection/>
    </xf>
    <xf numFmtId="0" fontId="10" fillId="31" borderId="0" applyFill="0">
      <alignment wrapText="1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60" fillId="33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4" borderId="11" applyNumberFormat="0" applyFont="0" applyAlignment="0" applyProtection="0"/>
    <xf numFmtId="0" fontId="48" fillId="34" borderId="11" applyNumberFormat="0" applyFont="0" applyAlignment="0" applyProtection="0"/>
    <xf numFmtId="0" fontId="48" fillId="34" borderId="11" applyNumberFormat="0" applyFont="0" applyAlignment="0" applyProtection="0"/>
    <xf numFmtId="0" fontId="48" fillId="34" borderId="11" applyNumberFormat="0" applyFont="0" applyAlignment="0" applyProtection="0"/>
    <xf numFmtId="0" fontId="48" fillId="34" borderId="11" applyNumberFormat="0" applyFont="0" applyAlignment="0" applyProtection="0"/>
    <xf numFmtId="0" fontId="48" fillId="34" borderId="11" applyNumberFormat="0" applyFont="0" applyAlignment="0" applyProtection="0"/>
    <xf numFmtId="9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1" fillId="0" borderId="0">
      <alignment/>
      <protection/>
    </xf>
    <xf numFmtId="0" fontId="63" fillId="0" borderId="0" applyNumberFormat="0" applyFill="0" applyBorder="0" applyAlignment="0" applyProtection="0"/>
    <xf numFmtId="49" fontId="10" fillId="0" borderId="0">
      <alignment horizontal="center"/>
      <protection/>
    </xf>
    <xf numFmtId="169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4" fillId="31" borderId="0" applyFont="0" applyBorder="0">
      <alignment horizontal="right"/>
      <protection/>
    </xf>
    <xf numFmtId="4" fontId="4" fillId="31" borderId="13" applyBorder="0">
      <alignment horizontal="right"/>
      <protection/>
    </xf>
    <xf numFmtId="4" fontId="4" fillId="35" borderId="14" applyBorder="0">
      <alignment horizontal="right"/>
      <protection/>
    </xf>
    <xf numFmtId="0" fontId="64" fillId="36" borderId="0" applyNumberFormat="0" applyBorder="0" applyAlignment="0" applyProtection="0"/>
    <xf numFmtId="0" fontId="13" fillId="0" borderId="0">
      <alignment/>
      <protection/>
    </xf>
  </cellStyleXfs>
  <cellXfs count="50">
    <xf numFmtId="0" fontId="0" fillId="0" borderId="0" xfId="0" applyAlignment="1">
      <alignment/>
    </xf>
    <xf numFmtId="0" fontId="17" fillId="0" borderId="0" xfId="140" applyFont="1" applyFill="1" applyBorder="1" applyAlignment="1">
      <alignment wrapText="1"/>
      <protection/>
    </xf>
    <xf numFmtId="0" fontId="3" fillId="0" borderId="0" xfId="140" applyFont="1" applyFill="1" applyAlignment="1">
      <alignment horizontal="center"/>
      <protection/>
    </xf>
    <xf numFmtId="0" fontId="13" fillId="0" borderId="0" xfId="140" applyFont="1" applyFill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140" applyFont="1" applyFill="1" applyBorder="1" applyAlignment="1">
      <alignment/>
      <protection/>
    </xf>
    <xf numFmtId="0" fontId="23" fillId="0" borderId="0" xfId="140" applyFont="1" applyFill="1">
      <alignment/>
      <protection/>
    </xf>
    <xf numFmtId="0" fontId="24" fillId="0" borderId="0" xfId="0" applyFont="1" applyFill="1" applyAlignment="1">
      <alignment/>
    </xf>
    <xf numFmtId="49" fontId="25" fillId="0" borderId="15" xfId="140" applyNumberFormat="1" applyFont="1" applyFill="1" applyBorder="1" applyAlignment="1">
      <alignment horizontal="center"/>
      <protection/>
    </xf>
    <xf numFmtId="4" fontId="0" fillId="0" borderId="0" xfId="0" applyNumberFormat="1" applyFont="1" applyFill="1" applyAlignment="1">
      <alignment/>
    </xf>
    <xf numFmtId="3" fontId="22" fillId="0" borderId="8" xfId="140" applyNumberFormat="1" applyFont="1" applyFill="1" applyBorder="1" applyAlignment="1">
      <alignment horizontal="center" vertical="center"/>
      <protection/>
    </xf>
    <xf numFmtId="49" fontId="21" fillId="0" borderId="15" xfId="140" applyNumberFormat="1" applyFont="1" applyFill="1" applyBorder="1" applyAlignment="1">
      <alignment horizontal="center"/>
      <protection/>
    </xf>
    <xf numFmtId="49" fontId="21" fillId="0" borderId="0" xfId="140" applyNumberFormat="1" applyFont="1" applyFill="1" applyBorder="1" applyAlignment="1">
      <alignment horizontal="center"/>
      <protection/>
    </xf>
    <xf numFmtId="0" fontId="22" fillId="0" borderId="0" xfId="140" applyFont="1" applyFill="1" applyBorder="1" applyAlignment="1">
      <alignment/>
      <protection/>
    </xf>
    <xf numFmtId="0" fontId="18" fillId="0" borderId="0" xfId="140" applyFont="1" applyFill="1" applyBorder="1" applyAlignment="1">
      <alignment/>
      <protection/>
    </xf>
    <xf numFmtId="3" fontId="21" fillId="0" borderId="0" xfId="140" applyNumberFormat="1" applyFont="1" applyFill="1" applyAlignment="1">
      <alignment horizontal="center"/>
      <protection/>
    </xf>
    <xf numFmtId="3" fontId="20" fillId="0" borderId="0" xfId="140" applyNumberFormat="1" applyFont="1" applyFill="1">
      <alignment/>
      <protection/>
    </xf>
    <xf numFmtId="0" fontId="13" fillId="0" borderId="0" xfId="140" applyFont="1" applyAlignment="1">
      <alignment/>
      <protection/>
    </xf>
    <xf numFmtId="0" fontId="13" fillId="0" borderId="0" xfId="140" applyFont="1" applyFill="1" applyBorder="1">
      <alignment/>
      <protection/>
    </xf>
    <xf numFmtId="0" fontId="13" fillId="0" borderId="0" xfId="140" applyFont="1">
      <alignment/>
      <protection/>
    </xf>
    <xf numFmtId="0" fontId="18" fillId="0" borderId="0" xfId="0" applyFont="1" applyAlignment="1">
      <alignment/>
    </xf>
    <xf numFmtId="0" fontId="18" fillId="0" borderId="0" xfId="140" applyFont="1" applyFill="1" applyAlignment="1">
      <alignment horizontal="center"/>
      <protection/>
    </xf>
    <xf numFmtId="0" fontId="18" fillId="0" borderId="0" xfId="140" applyFont="1" applyFill="1">
      <alignment/>
      <protection/>
    </xf>
    <xf numFmtId="0" fontId="1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9" fillId="0" borderId="8" xfId="140" applyFont="1" applyFill="1" applyBorder="1" applyAlignment="1">
      <alignment wrapText="1"/>
      <protection/>
    </xf>
    <xf numFmtId="0" fontId="19" fillId="0" borderId="8" xfId="140" applyFont="1" applyFill="1" applyBorder="1" applyAlignment="1">
      <alignment vertical="center"/>
      <protection/>
    </xf>
    <xf numFmtId="0" fontId="19" fillId="0" borderId="0" xfId="140" applyFont="1" applyFill="1" applyBorder="1" applyAlignment="1">
      <alignment horizontal="right"/>
      <protection/>
    </xf>
    <xf numFmtId="0" fontId="22" fillId="0" borderId="16" xfId="140" applyFont="1" applyFill="1" applyBorder="1" applyAlignment="1">
      <alignment horizontal="center" vertical="center"/>
      <protection/>
    </xf>
    <xf numFmtId="0" fontId="21" fillId="0" borderId="13" xfId="140" applyFont="1" applyFill="1" applyBorder="1" applyAlignment="1">
      <alignment horizontal="center" vertical="center" wrapText="1"/>
      <protection/>
    </xf>
    <xf numFmtId="3" fontId="18" fillId="0" borderId="0" xfId="140" applyNumberFormat="1" applyFont="1" applyFill="1" applyBorder="1" applyAlignment="1">
      <alignment horizontal="right"/>
      <protection/>
    </xf>
    <xf numFmtId="0" fontId="22" fillId="0" borderId="8" xfId="140" applyFont="1" applyFill="1" applyBorder="1" applyAlignment="1">
      <alignment wrapText="1"/>
      <protection/>
    </xf>
    <xf numFmtId="0" fontId="22" fillId="0" borderId="8" xfId="140" applyFont="1" applyFill="1" applyBorder="1" applyAlignment="1">
      <alignment horizontal="left"/>
      <protection/>
    </xf>
    <xf numFmtId="49" fontId="21" fillId="0" borderId="17" xfId="140" applyNumberFormat="1" applyFont="1" applyFill="1" applyBorder="1" applyAlignment="1">
      <alignment horizontal="center"/>
      <protection/>
    </xf>
    <xf numFmtId="0" fontId="22" fillId="0" borderId="18" xfId="140" applyFont="1" applyFill="1" applyBorder="1" applyAlignment="1">
      <alignment wrapText="1"/>
      <protection/>
    </xf>
    <xf numFmtId="3" fontId="19" fillId="0" borderId="8" xfId="140" applyNumberFormat="1" applyFont="1" applyFill="1" applyBorder="1" applyAlignment="1">
      <alignment horizontal="center" vertical="center"/>
      <protection/>
    </xf>
    <xf numFmtId="0" fontId="22" fillId="0" borderId="14" xfId="140" applyFont="1" applyFill="1" applyBorder="1" applyAlignment="1">
      <alignment horizontal="center" vertical="center"/>
      <protection/>
    </xf>
    <xf numFmtId="3" fontId="22" fillId="0" borderId="18" xfId="140" applyNumberFormat="1" applyFont="1" applyFill="1" applyBorder="1" applyAlignment="1">
      <alignment horizontal="center" vertical="center"/>
      <protection/>
    </xf>
    <xf numFmtId="1" fontId="3" fillId="0" borderId="19" xfId="140" applyNumberFormat="1" applyFont="1" applyFill="1" applyBorder="1" applyAlignment="1">
      <alignment horizontal="center"/>
      <protection/>
    </xf>
    <xf numFmtId="1" fontId="26" fillId="0" borderId="19" xfId="140" applyNumberFormat="1" applyFont="1" applyFill="1" applyBorder="1" applyAlignment="1">
      <alignment horizontal="center"/>
      <protection/>
    </xf>
    <xf numFmtId="1" fontId="26" fillId="0" borderId="20" xfId="140" applyNumberFormat="1" applyFont="1" applyFill="1" applyBorder="1" applyAlignment="1">
      <alignment horizontal="center"/>
      <protection/>
    </xf>
    <xf numFmtId="1" fontId="3" fillId="0" borderId="19" xfId="140" applyNumberFormat="1" applyFont="1" applyFill="1" applyBorder="1" applyAlignment="1">
      <alignment horizontal="center"/>
      <protection/>
    </xf>
    <xf numFmtId="3" fontId="28" fillId="0" borderId="0" xfId="131" applyNumberFormat="1" applyFont="1" applyFill="1" applyBorder="1" applyAlignment="1">
      <alignment horizontal="right" vertical="center"/>
      <protection/>
    </xf>
    <xf numFmtId="179" fontId="13" fillId="0" borderId="0" xfId="140" applyNumberFormat="1" applyFont="1" applyFill="1" applyBorder="1">
      <alignment/>
      <protection/>
    </xf>
    <xf numFmtId="49" fontId="18" fillId="0" borderId="0" xfId="140" applyNumberFormat="1" applyFont="1" applyFill="1" applyBorder="1" applyAlignment="1">
      <alignment horizontal="left"/>
      <protection/>
    </xf>
    <xf numFmtId="0" fontId="26" fillId="0" borderId="0" xfId="140" applyFont="1" applyFill="1" applyBorder="1" applyAlignment="1">
      <alignment horizontal="center" wrapText="1"/>
      <protection/>
    </xf>
    <xf numFmtId="3" fontId="65" fillId="0" borderId="8" xfId="140" applyNumberFormat="1" applyFont="1" applyFill="1" applyBorder="1" applyAlignment="1">
      <alignment horizontal="center" vertical="center"/>
      <protection/>
    </xf>
    <xf numFmtId="3" fontId="66" fillId="0" borderId="8" xfId="140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>
      <alignment/>
    </xf>
  </cellXfs>
  <cellStyles count="150">
    <cellStyle name="Normal" xfId="0"/>
    <cellStyle name="_194" xfId="15"/>
    <cellStyle name="_Сб-macro 2020" xfId="16"/>
    <cellStyle name="20% — акцент1" xfId="17"/>
    <cellStyle name="20% - Акцент1 2" xfId="18"/>
    <cellStyle name="20% - Акцент1 2 2" xfId="19"/>
    <cellStyle name="20% - Акцент1 2 3" xfId="20"/>
    <cellStyle name="20% - Акцент1 2 4" xfId="21"/>
    <cellStyle name="20% - Акцент1 2 5" xfId="22"/>
    <cellStyle name="20% — акцент2" xfId="23"/>
    <cellStyle name="20% - Акцент2 2" xfId="24"/>
    <cellStyle name="20% - Акцент2 2 2" xfId="25"/>
    <cellStyle name="20% - Акцент2 2 3" xfId="26"/>
    <cellStyle name="20% - Акцент2 2 4" xfId="27"/>
    <cellStyle name="20% - Акцент2 2 5" xfId="28"/>
    <cellStyle name="20% — акцент3" xfId="29"/>
    <cellStyle name="20% - Акцент3 2" xfId="30"/>
    <cellStyle name="20% - Акцент3 2 2" xfId="31"/>
    <cellStyle name="20% - Акцент3 2 3" xfId="32"/>
    <cellStyle name="20% - Акцент3 2 4" xfId="33"/>
    <cellStyle name="20% - Акцент3 2 5" xfId="34"/>
    <cellStyle name="20% — акцент4" xfId="35"/>
    <cellStyle name="20% - Акцент4 2" xfId="36"/>
    <cellStyle name="20% - Акцент4 2 2" xfId="37"/>
    <cellStyle name="20% - Акцент4 2 3" xfId="38"/>
    <cellStyle name="20% - Акцент4 2 4" xfId="39"/>
    <cellStyle name="20% - Акцент4 2 5" xfId="40"/>
    <cellStyle name="20% — акцент5" xfId="41"/>
    <cellStyle name="20% - Акцент5 2" xfId="42"/>
    <cellStyle name="20% - Акцент5 2 2" xfId="43"/>
    <cellStyle name="20% - Акцент5 2 3" xfId="44"/>
    <cellStyle name="20% - Акцент5 2 4" xfId="45"/>
    <cellStyle name="20% - Акцент5 2 5" xfId="46"/>
    <cellStyle name="20% — акцент6" xfId="47"/>
    <cellStyle name="20% - Акцент6 2" xfId="48"/>
    <cellStyle name="20% - Акцент6 2 2" xfId="49"/>
    <cellStyle name="20% - Акцент6 2 3" xfId="50"/>
    <cellStyle name="20% - Акцент6 2 4" xfId="51"/>
    <cellStyle name="20% - Акцент6 2 5" xfId="52"/>
    <cellStyle name="40% — акцент1" xfId="53"/>
    <cellStyle name="40% - Акцент1 2" xfId="54"/>
    <cellStyle name="40% - Акцент1 2 2" xfId="55"/>
    <cellStyle name="40% - Акцент1 2 3" xfId="56"/>
    <cellStyle name="40% - Акцент1 2 4" xfId="57"/>
    <cellStyle name="40% - Акцент1 2 5" xfId="58"/>
    <cellStyle name="40% — акцент2" xfId="59"/>
    <cellStyle name="40% - Акцент2 2" xfId="60"/>
    <cellStyle name="40% - Акцент2 2 2" xfId="61"/>
    <cellStyle name="40% - Акцент2 2 3" xfId="62"/>
    <cellStyle name="40% - Акцент2 2 4" xfId="63"/>
    <cellStyle name="40% - Акцент2 2 5" xfId="64"/>
    <cellStyle name="40% — акцент3" xfId="65"/>
    <cellStyle name="40% - Акцент3 2" xfId="66"/>
    <cellStyle name="40% - Акцент3 2 2" xfId="67"/>
    <cellStyle name="40% - Акцент3 2 3" xfId="68"/>
    <cellStyle name="40% - Акцент3 2 4" xfId="69"/>
    <cellStyle name="40% - Акцент3 2 5" xfId="70"/>
    <cellStyle name="40% — акцент4" xfId="71"/>
    <cellStyle name="40% - Акцент4 2" xfId="72"/>
    <cellStyle name="40% - Акцент4 2 2" xfId="73"/>
    <cellStyle name="40% - Акцент4 2 3" xfId="74"/>
    <cellStyle name="40% - Акцент4 2 4" xfId="75"/>
    <cellStyle name="40% - Акцент4 2 5" xfId="76"/>
    <cellStyle name="40% — акцент5" xfId="77"/>
    <cellStyle name="40% - Акцент5 2" xfId="78"/>
    <cellStyle name="40% - Акцент5 2 2" xfId="79"/>
    <cellStyle name="40% - Акцент5 2 3" xfId="80"/>
    <cellStyle name="40% - Акцент5 2 4" xfId="81"/>
    <cellStyle name="40% - Акцент5 2 5" xfId="82"/>
    <cellStyle name="40% — акцент6" xfId="83"/>
    <cellStyle name="40% - Акцент6 2" xfId="84"/>
    <cellStyle name="40% - Акцент6 2 2" xfId="85"/>
    <cellStyle name="40% - Акцент6 2 3" xfId="86"/>
    <cellStyle name="40% - Акцент6 2 4" xfId="87"/>
    <cellStyle name="40% - Акцент6 2 5" xfId="88"/>
    <cellStyle name="60% — акцент1" xfId="89"/>
    <cellStyle name="60% — акцент2" xfId="90"/>
    <cellStyle name="60% — акцент3" xfId="91"/>
    <cellStyle name="60% — акцент4" xfId="92"/>
    <cellStyle name="60% — акцент5" xfId="93"/>
    <cellStyle name="60% — акцент6" xfId="94"/>
    <cellStyle name="Currency [0]" xfId="95"/>
    <cellStyle name="Euro" xfId="96"/>
    <cellStyle name="Normal_Form2.1" xfId="97"/>
    <cellStyle name="Normal1" xfId="98"/>
    <cellStyle name="Price_Body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Беззащитный" xfId="106"/>
    <cellStyle name="Ввод " xfId="107"/>
    <cellStyle name="Вывод" xfId="108"/>
    <cellStyle name="Вычисление" xfId="109"/>
    <cellStyle name="Hyperlink" xfId="110"/>
    <cellStyle name="Гиперссылка 2" xfId="111"/>
    <cellStyle name="Currency" xfId="112"/>
    <cellStyle name="Currency [0]" xfId="113"/>
    <cellStyle name="ЄЄЄ_x0004_ЄЄЄЀЄЄЄЄЄ_x0004_ЄЄЄЄЄ" xfId="114"/>
    <cellStyle name="Заголовок" xfId="115"/>
    <cellStyle name="Заголовок 1" xfId="116"/>
    <cellStyle name="Заголовок 2" xfId="117"/>
    <cellStyle name="Заголовок 3" xfId="118"/>
    <cellStyle name="Заголовок 4" xfId="119"/>
    <cellStyle name="ЗаголовокСтолбца" xfId="120"/>
    <cellStyle name="Защитный" xfId="121"/>
    <cellStyle name="Значение" xfId="122"/>
    <cellStyle name="Итог" xfId="123"/>
    <cellStyle name="Контрольная ячейка" xfId="124"/>
    <cellStyle name="Мой заголовок" xfId="125"/>
    <cellStyle name="Мой заголовок листа" xfId="126"/>
    <cellStyle name="Мои наименования показателей" xfId="127"/>
    <cellStyle name="Название" xfId="128"/>
    <cellStyle name="Название 2" xfId="129"/>
    <cellStyle name="Нейтральный" xfId="130"/>
    <cellStyle name="Обычный 2" xfId="131"/>
    <cellStyle name="Обычный 2 2" xfId="132"/>
    <cellStyle name="Обычный 2 2 2" xfId="133"/>
    <cellStyle name="Обычный 2 3" xfId="134"/>
    <cellStyle name="Обычный 3" xfId="135"/>
    <cellStyle name="Обычный 4" xfId="136"/>
    <cellStyle name="Обычный 5" xfId="137"/>
    <cellStyle name="Обычный 6" xfId="138"/>
    <cellStyle name="Обычный 7" xfId="139"/>
    <cellStyle name="Обычный_Лист1" xfId="140"/>
    <cellStyle name="Followed Hyperlink" xfId="141"/>
    <cellStyle name="Плохой" xfId="142"/>
    <cellStyle name="Пояснение" xfId="143"/>
    <cellStyle name="Примечание" xfId="144"/>
    <cellStyle name="Примечание 2" xfId="145"/>
    <cellStyle name="Примечание 2 2" xfId="146"/>
    <cellStyle name="Примечание 2 3" xfId="147"/>
    <cellStyle name="Примечание 2 4" xfId="148"/>
    <cellStyle name="Примечание 2 5" xfId="149"/>
    <cellStyle name="Percent" xfId="150"/>
    <cellStyle name="Связанная ячейка" xfId="151"/>
    <cellStyle name="Стиль 1" xfId="152"/>
    <cellStyle name="Текст предупреждения" xfId="153"/>
    <cellStyle name="Текстовый" xfId="154"/>
    <cellStyle name="Тысячи [0]_3Com" xfId="155"/>
    <cellStyle name="Тысячи_3Com" xfId="156"/>
    <cellStyle name="Comma" xfId="157"/>
    <cellStyle name="Comma [0]" xfId="158"/>
    <cellStyle name="Формула" xfId="159"/>
    <cellStyle name="ФормулаВБ" xfId="160"/>
    <cellStyle name="ФормулаНаКонтроль" xfId="161"/>
    <cellStyle name="Хороший" xfId="162"/>
    <cellStyle name="㼿㼿㼿㼿㼿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externalLink" Target="externalLinks/externalLink13.xml" /><Relationship Id="rId26" Type="http://schemas.openxmlformats.org/officeDocument/2006/relationships/externalLink" Target="externalLinks/externalLink14.xml" /><Relationship Id="rId27" Type="http://schemas.openxmlformats.org/officeDocument/2006/relationships/externalLink" Target="externalLinks/externalLink15.xml" /><Relationship Id="rId28" Type="http://schemas.openxmlformats.org/officeDocument/2006/relationships/externalLink" Target="externalLinks/externalLink16.xml" /><Relationship Id="rId29" Type="http://schemas.openxmlformats.org/officeDocument/2006/relationships/externalLink" Target="externalLinks/externalLink17.xml" /><Relationship Id="rId30" Type="http://schemas.openxmlformats.org/officeDocument/2006/relationships/externalLink" Target="externalLinks/externalLink18.xml" /><Relationship Id="rId31" Type="http://schemas.openxmlformats.org/officeDocument/2006/relationships/externalLink" Target="externalLinks/externalLink19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rtachev\Analitzapiska\&#1044;&#1086;_2011\&#1048;&#1070;&#1051;&#1068;%20&#1040;&#1042;&#1043;&#1059;&#1057;&#1058;%202008\&#1042;%20&#1055;&#1056;&#1040;&#1042;&#1048;&#1058;&#1045;&#1051;&#1068;&#1057;&#1058;&#1042;&#1054;%207-9%20&#1040;&#1042;&#1043;&#1059;&#1057;&#1058;&#1040;\&#1076;&#1086;&#1087;&#1086;&#1083;&#1085;&#1080;&#1090;&#1077;&#1083;&#1100;&#1085;&#1086;\V2008-2023.220708%20var2%20&#1089;(11.8-9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41;&#1072;&#1083;&#1072;&#1085;&#1089;\An(EsMon)\7.02.01\SC_W\&#1055;&#1088;&#1086;&#1075;&#1085;&#1086;&#1079;\&#1055;&#1088;&#1086;&#1075;05_00(27.06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41;&#1072;&#1083;&#1072;&#1085;&#1089;\An(EsMon)\7.02.01\&#1061;&#1072;&#1085;&#1086;&#1074;&#1072;\&#1043;&#1088;(27.07.00)5&#1061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41;&#1072;&#1083;&#1072;&#1085;&#1089;\An(EsMon)\7.02.01\V&#1045;&#1052;_2001.5.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41;&#1072;&#1083;&#1072;&#1085;&#1089;\An(EsMon)\7.02.01\2001progdef\2000progdef\2000progdef\&#1045;&#1074;&#1075;&#1077;&#1085;&#1080;&#1103;\&#1040;&#1083;&#1056;&#1086;&#1089;&#1072;20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41;&#1072;&#1083;&#1072;&#1085;&#1089;\An(EsMon)\SC_W\&#1055;&#1088;&#1086;&#1075;&#1085;&#1086;&#1079;\&#1055;&#1088;&#1086;&#1075;05_00(27.06)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41;&#1072;&#1083;&#1072;&#1085;&#1089;\An(EsMon)\&#1061;&#1072;&#1085;&#1086;&#1074;&#1072;\&#1043;&#1088;(27.07.00)5&#1061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1progdef\2000progdef\2000progdef\&#1045;&#1074;&#1075;&#1077;&#1085;&#1080;&#1103;\&#1040;&#1083;&#1056;&#1086;&#1089;&#1072;200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&#1052;&#1054;&#1041;\06-03-06\Var2.7%20(version%201)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ievleva\Local%20Settings\Temporary%20Internet%20Files\OLK8B7\&#1042;&#1083;&#1080;&#1103;&#1085;&#1080;&#1077;%20&#1090;&#1072;&#1088;&#1080;&#1092;&#1086;&#107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Nahimovskay\Local%20Settings\Temporary%20Internet%20Files\OLK13\DEFL2007-2010.23.07-&#1092;&#1080;&#1085;&#1072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SC_W\&#1055;&#1088;&#1086;&#1075;&#1085;&#1086;&#1079;\&#1055;&#1088;&#1086;&#1075;05_00(27.06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2001progdef\2000progdef\2000progdef\&#1045;&#1074;&#1075;&#1077;&#1085;&#1080;&#1103;\&#1040;&#1083;&#1056;&#1086;&#1089;&#1072;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PIfood 11-11,8"/>
      <sheetName val=" ИПЦ-9"/>
      <sheetName val="1999-veca"/>
      <sheetName val="def04-07"/>
      <sheetName val="def08-25"/>
      <sheetName val="Мир _цены"/>
      <sheetName val="уголь-мазут"/>
      <sheetName val="электро-11"/>
      <sheetName val="пч-11"/>
      <sheetName val="пч-25"/>
      <sheetName val="25-ИПЦ-ЖКХ-жд"/>
      <sheetName val="ИЦПМЭР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</sheetNames>
    <sheetDataSet>
      <sheetData sheetId="7">
        <row r="7">
          <cell r="C7">
            <v>1</v>
          </cell>
          <cell r="D7">
            <v>0.968236530943777</v>
          </cell>
          <cell r="E7">
            <v>0.968236530943777</v>
          </cell>
          <cell r="F7">
            <v>1.1229601901335196</v>
          </cell>
          <cell r="G7">
            <v>1.0161446914977652</v>
          </cell>
          <cell r="H7">
            <v>0.9980599907506654</v>
          </cell>
          <cell r="I7">
            <v>1.0396119004194233</v>
          </cell>
          <cell r="J7">
            <v>0.9804975294355857</v>
          </cell>
          <cell r="K7">
            <v>0.9925913290253786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0.9681758510791572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</v>
          </cell>
          <cell r="Y7">
            <v>1.0344522207555042</v>
          </cell>
          <cell r="Z7">
            <v>1.0230732575483696</v>
          </cell>
        </row>
        <row r="8">
          <cell r="C8">
            <v>1.032805485065991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</v>
          </cell>
          <cell r="Q8">
            <v>1.063192595933827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1.065142781641058</v>
          </cell>
          <cell r="Y8">
            <v>1.0683879276349801</v>
          </cell>
          <cell r="Z8">
            <v>1.0566356720202874</v>
          </cell>
        </row>
        <row r="9">
          <cell r="C9">
            <v>1.032805485065991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</v>
          </cell>
          <cell r="Q9">
            <v>1.063192595933827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1.065142781641058</v>
          </cell>
          <cell r="Y9">
            <v>1.0683879276349801</v>
          </cell>
          <cell r="Z9">
            <v>1.0566356720202874</v>
          </cell>
        </row>
        <row r="10">
          <cell r="C10">
            <v>0.8905035180998717</v>
          </cell>
          <cell r="D10">
            <v>0.8622180371582487</v>
          </cell>
          <cell r="E10">
            <v>0.8622180371582487</v>
          </cell>
          <cell r="F10">
            <v>1</v>
          </cell>
          <cell r="G10">
            <v>0.9048804226772688</v>
          </cell>
          <cell r="H10">
            <v>0.888775933038193</v>
          </cell>
          <cell r="I10">
            <v>0.92577805478199</v>
          </cell>
          <cell r="J10">
            <v>0.8731364994506216</v>
          </cell>
          <cell r="K10">
            <v>0.883906070532527</v>
          </cell>
          <cell r="L10">
            <v>0.9835141922113957</v>
          </cell>
          <cell r="M10">
            <v>0.9215274285325479</v>
          </cell>
          <cell r="N10">
            <v>0.925744393034854</v>
          </cell>
          <cell r="O10">
            <v>0.9386315132996189</v>
          </cell>
          <cell r="P10">
            <v>0.862164001525327</v>
          </cell>
          <cell r="Q10">
            <v>0.9167038331872476</v>
          </cell>
          <cell r="R10">
            <v>0.9260854608188562</v>
          </cell>
          <cell r="S10">
            <v>0.9902168770911014</v>
          </cell>
          <cell r="T10">
            <v>0.9787295858943851</v>
          </cell>
          <cell r="U10">
            <v>0.9796231829024727</v>
          </cell>
          <cell r="V10">
            <v>0.9110503351207193</v>
          </cell>
          <cell r="W10">
            <v>0.9405088831766916</v>
          </cell>
          <cell r="X10">
            <v>0.9183853184798302</v>
          </cell>
          <cell r="Y10">
            <v>0.9211833418890016</v>
          </cell>
          <cell r="Z10">
            <v>0.9110503351207193</v>
          </cell>
        </row>
        <row r="11">
          <cell r="C11">
            <v>0.9841118182943331</v>
          </cell>
          <cell r="D11">
            <v>0.9528530130060778</v>
          </cell>
          <cell r="E11">
            <v>0.9528530130060778</v>
          </cell>
          <cell r="F11">
            <v>1.105118394584448</v>
          </cell>
          <cell r="G11">
            <v>1</v>
          </cell>
          <cell r="H11">
            <v>0.9822026322644627</v>
          </cell>
          <cell r="I11">
            <v>1.023094357642186</v>
          </cell>
          <cell r="J11">
            <v>0.9649192065259556</v>
          </cell>
          <cell r="K11">
            <v>0.9768208576303541</v>
          </cell>
          <cell r="L11">
            <v>1.086899625147678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1.014924508768357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</v>
          </cell>
          <cell r="E12">
            <v>0.9701185699424165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0.9824034011203369</v>
          </cell>
          <cell r="K12">
            <v>0.9945207083983261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1.056094656041146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1.058206965575288</v>
          </cell>
          <cell r="X12">
            <v>1.033314792110111</v>
          </cell>
          <cell r="Y12">
            <v>1.036462968500989</v>
          </cell>
          <cell r="Z12">
            <v>1.0250618870904655</v>
          </cell>
        </row>
        <row r="13">
          <cell r="C13">
            <v>0.9618974153687138</v>
          </cell>
          <cell r="D13">
            <v>0.9313442165803888</v>
          </cell>
          <cell r="E13">
            <v>0.9313442165803888</v>
          </cell>
          <cell r="F13">
            <v>1.080172504451392</v>
          </cell>
          <cell r="G13">
            <v>0.9774269523923395</v>
          </cell>
          <cell r="H13">
            <v>0.9600313254859875</v>
          </cell>
          <cell r="I13">
            <v>1</v>
          </cell>
          <cell r="J13">
            <v>0.9431380393394992</v>
          </cell>
          <cell r="K13">
            <v>0.9547710339069083</v>
          </cell>
          <cell r="L13">
            <v>1.0623649881644708</v>
          </cell>
          <cell r="M13">
            <v>0.9954085903986533</v>
          </cell>
          <cell r="N13">
            <v>0.9999636395062919</v>
          </cell>
          <cell r="O13">
            <v>1.0138839524778493</v>
          </cell>
          <cell r="P13">
            <v>0.9312858487754461</v>
          </cell>
          <cell r="Q13">
            <v>0.9901982753340601</v>
          </cell>
          <cell r="R13">
            <v>1.0003320515487253</v>
          </cell>
          <cell r="S13">
            <v>1.069605044077531</v>
          </cell>
          <cell r="T13">
            <v>1.0571967879762116</v>
          </cell>
          <cell r="U13">
            <v>1.0581620268944079</v>
          </cell>
          <cell r="V13">
            <v>0.9840915221686272</v>
          </cell>
          <cell r="W13">
            <v>1.0159118357997485</v>
          </cell>
          <cell r="X13">
            <v>0.9920145695137473</v>
          </cell>
          <cell r="Y13">
            <v>0.9950369174671457</v>
          </cell>
          <cell r="Z13">
            <v>0.9840915221686272</v>
          </cell>
        </row>
        <row r="14">
          <cell r="C14">
            <v>1.0198903821569452</v>
          </cell>
          <cell r="D14">
            <v>0.9874951255625636</v>
          </cell>
          <cell r="E14">
            <v>0.9874951255625636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1.064037135314687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0.9054302674551215</v>
          </cell>
          <cell r="D16">
            <v>0.876670661172243</v>
          </cell>
          <cell r="E16">
            <v>0.876670661172243</v>
          </cell>
          <cell r="F16">
            <v>1.0167621452940465</v>
          </cell>
          <cell r="G16">
            <v>0.9200481597959235</v>
          </cell>
          <cell r="H16">
            <v>0.9036737243616311</v>
          </cell>
          <cell r="I16">
            <v>0.9412960810462856</v>
          </cell>
          <cell r="J16">
            <v>0.8877721403159482</v>
          </cell>
          <cell r="K16">
            <v>0.898722232513083</v>
          </cell>
          <cell r="L16">
            <v>1</v>
          </cell>
          <cell r="M16">
            <v>0.9369742051820595</v>
          </cell>
          <cell r="N16">
            <v>0.9412618550560532</v>
          </cell>
          <cell r="O16">
            <v>0.954364991103118</v>
          </cell>
          <cell r="P16">
            <v>0.8766157197861911</v>
          </cell>
          <cell r="Q16">
            <v>0.9320697560307416</v>
          </cell>
          <cell r="R16">
            <v>0.9416086398678061</v>
          </cell>
          <cell r="S16">
            <v>1.0068150362575194</v>
          </cell>
          <cell r="T16">
            <v>0.9951351934167288</v>
          </cell>
          <cell r="U16">
            <v>0.9960437690277004</v>
          </cell>
          <cell r="V16">
            <v>0.9263214932082027</v>
          </cell>
          <cell r="W16">
            <v>0.9562738297268408</v>
          </cell>
          <cell r="X16">
            <v>0.9337794266241084</v>
          </cell>
          <cell r="Y16">
            <v>0.9366243509082005</v>
          </cell>
          <cell r="Z16">
            <v>0.9263214932082027</v>
          </cell>
        </row>
        <row r="17">
          <cell r="C17">
            <v>0.9663342517302181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</v>
          </cell>
          <cell r="I17">
            <v>1.0046125878816334</v>
          </cell>
          <cell r="J17">
            <v>0.9474883464304642</v>
          </cell>
          <cell r="K17">
            <v>0.959174999207642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0.9947656518992805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</v>
          </cell>
          <cell r="W17">
            <v>1.0205978184223665</v>
          </cell>
          <cell r="X17">
            <v>0.9965903238954903</v>
          </cell>
          <cell r="Y17">
            <v>0.9996266126944326</v>
          </cell>
          <cell r="Z17">
            <v>0.9886307307982005</v>
          </cell>
        </row>
        <row r="18">
          <cell r="C18">
            <v>0.96193239170539</v>
          </cell>
          <cell r="D18">
            <v>0.9313780819472773</v>
          </cell>
          <cell r="E18">
            <v>0.9313780819472773</v>
          </cell>
          <cell r="F18">
            <v>1.080211781485076</v>
          </cell>
          <cell r="G18">
            <v>0.9774624934111811</v>
          </cell>
          <cell r="H18">
            <v>0.9600662339682471</v>
          </cell>
          <cell r="I18">
            <v>1.0000363618158417</v>
          </cell>
          <cell r="J18">
            <v>0.943172333551199</v>
          </cell>
          <cell r="K18">
            <v>0.9548057511154142</v>
          </cell>
          <cell r="L18">
            <v>1.0624036176845273</v>
          </cell>
          <cell r="M18">
            <v>0.9954447852625046</v>
          </cell>
          <cell r="N18">
            <v>1</v>
          </cell>
          <cell r="O18">
            <v>1.0139208191394142</v>
          </cell>
          <cell r="P18">
            <v>0.9313197120199752</v>
          </cell>
          <cell r="Q18">
            <v>0.9902342807413946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</v>
          </cell>
          <cell r="W18">
            <v>1.0159487761988333</v>
          </cell>
          <cell r="X18">
            <v>0.9920506409648363</v>
          </cell>
          <cell r="Y18">
            <v>0.9950730988162944</v>
          </cell>
          <cell r="Z18">
            <v>0.9841273055233277</v>
          </cell>
        </row>
        <row r="19">
          <cell r="C19">
            <v>0.9487253575894118</v>
          </cell>
          <cell r="D19">
            <v>0.9185905490507664</v>
          </cell>
          <cell r="E19">
            <v>0.9185905490507664</v>
          </cell>
          <cell r="F19">
            <v>1.0653808079430973</v>
          </cell>
          <cell r="G19">
            <v>0.9640422358037999</v>
          </cell>
          <cell r="H19">
            <v>0.9468848216206102</v>
          </cell>
          <cell r="I19">
            <v>0.9863061719796254</v>
          </cell>
          <cell r="J19">
            <v>0.9302228692293109</v>
          </cell>
          <cell r="K19">
            <v>0.9416965635697518</v>
          </cell>
          <cell r="L19">
            <v>1.0478171447216793</v>
          </cell>
          <cell r="M19">
            <v>0.9817776363517307</v>
          </cell>
          <cell r="N19">
            <v>0.9862703094002648</v>
          </cell>
          <cell r="O19">
            <v>1</v>
          </cell>
          <cell r="P19">
            <v>0.9185329805245065</v>
          </cell>
          <cell r="Q19">
            <v>0.976638670445564</v>
          </cell>
          <cell r="R19">
            <v>0.9866336764715485</v>
          </cell>
          <cell r="S19">
            <v>1.0549580565542083</v>
          </cell>
          <cell r="T19">
            <v>1.042719716977973</v>
          </cell>
          <cell r="U19">
            <v>1.0436717380804248</v>
          </cell>
          <cell r="V19">
            <v>0.9706155421077414</v>
          </cell>
          <cell r="W19">
            <v>1.0020001138364436</v>
          </cell>
          <cell r="X19">
            <v>0.9784300926051201</v>
          </cell>
          <cell r="Y19">
            <v>0.981411053045427</v>
          </cell>
          <cell r="Z19">
            <v>0.9706155421077414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0.9714189969117059</v>
          </cell>
          <cell r="D21">
            <v>0.9405633596626737</v>
          </cell>
          <cell r="E21">
            <v>0.9405633596626737</v>
          </cell>
          <cell r="F21">
            <v>1.090864861471282</v>
          </cell>
          <cell r="G21">
            <v>0.9871022569319139</v>
          </cell>
          <cell r="H21">
            <v>0.9695344350727179</v>
          </cell>
          <cell r="I21">
            <v>1.0098987494829084</v>
          </cell>
          <cell r="J21">
            <v>0.9524739265187224</v>
          </cell>
          <cell r="K21">
            <v>0.9642220731850902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0.940504414089452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0.9938327976148285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0.9938327976148285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</v>
          </cell>
          <cell r="H22">
            <v>0.9597126514137543</v>
          </cell>
          <cell r="I22">
            <v>0.9996680586729064</v>
          </cell>
          <cell r="J22">
            <v>0.9428249728470885</v>
          </cell>
          <cell r="K22">
            <v>0.9544541059428427</v>
          </cell>
          <cell r="L22">
            <v>1.062012345320442</v>
          </cell>
          <cell r="M22">
            <v>0.995078173150156</v>
          </cell>
          <cell r="N22">
            <v>0.9996317102487489</v>
          </cell>
          <cell r="O22">
            <v>1.013547402493145</v>
          </cell>
          <cell r="P22">
            <v>0.9309767165149001</v>
          </cell>
          <cell r="Q22">
            <v>0.98986958760446</v>
          </cell>
          <cell r="R22">
            <v>1</v>
          </cell>
          <cell r="S22">
            <v>1.069249997959734</v>
          </cell>
          <cell r="T22">
            <v>1.0568458606714117</v>
          </cell>
          <cell r="U22">
            <v>1.0578107791869207</v>
          </cell>
          <cell r="V22">
            <v>0.9837648615227771</v>
          </cell>
          <cell r="W22">
            <v>1.015574612676763</v>
          </cell>
          <cell r="X22">
            <v>0.9916852788810468</v>
          </cell>
          <cell r="Y22">
            <v>0.9947066235922546</v>
          </cell>
          <cell r="Z22">
            <v>0.9837648615227771</v>
          </cell>
        </row>
        <row r="23">
          <cell r="C23">
            <v>0.8993014951591701</v>
          </cell>
          <cell r="D23">
            <v>0.8707365599454668</v>
          </cell>
          <cell r="E23">
            <v>0.8707365599454668</v>
          </cell>
          <cell r="F23">
            <v>1.0098797779913002</v>
          </cell>
          <cell r="G23">
            <v>0.9138204403619941</v>
          </cell>
          <cell r="H23">
            <v>0.897556841940621</v>
          </cell>
          <cell r="I23">
            <v>0.9349245364324538</v>
          </cell>
          <cell r="J23">
            <v>0.8817628942212947</v>
          </cell>
          <cell r="K23">
            <v>0.8926388662745508</v>
          </cell>
          <cell r="L23">
            <v>0.9932310940817372</v>
          </cell>
          <cell r="M23">
            <v>0.9306319149393432</v>
          </cell>
          <cell r="N23">
            <v>0.9348905421147292</v>
          </cell>
          <cell r="O23">
            <v>0.9479049842666573</v>
          </cell>
          <cell r="P23">
            <v>0.8706819904524882</v>
          </cell>
          <cell r="Q23">
            <v>0.9257606635429114</v>
          </cell>
          <cell r="R23">
            <v>0.9352349795727174</v>
          </cell>
          <cell r="S23">
            <v>1</v>
          </cell>
          <cell r="T23">
            <v>0.9883992169165388</v>
          </cell>
          <cell r="U23">
            <v>0.98930164246468</v>
          </cell>
          <cell r="V23">
            <v>0.9200513101706116</v>
          </cell>
          <cell r="W23">
            <v>0.949800902141323</v>
          </cell>
          <cell r="X23">
            <v>0.9274587615368804</v>
          </cell>
          <cell r="Y23">
            <v>0.9302844287961489</v>
          </cell>
          <cell r="Z23">
            <v>0.9200513101706116</v>
          </cell>
        </row>
        <row r="24">
          <cell r="C24">
            <v>0.909856543558055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</v>
          </cell>
          <cell r="H24">
            <v>0.9080914134479848</v>
          </cell>
          <cell r="I24">
            <v>0.9458976903574374</v>
          </cell>
          <cell r="J24">
            <v>0.8921120930994743</v>
          </cell>
          <cell r="K24">
            <v>0.9031157157927271</v>
          </cell>
          <cell r="L24">
            <v>1.0048885886213794</v>
          </cell>
          <cell r="M24">
            <v>0.9415546866200386</v>
          </cell>
          <cell r="N24">
            <v>0.9458632970504186</v>
          </cell>
          <cell r="O24">
            <v>0.9590304889392675</v>
          </cell>
          <cell r="P24">
            <v>0.8809011334192601</v>
          </cell>
          <cell r="Q24">
            <v>0.9366262616344053</v>
          </cell>
          <cell r="R24">
            <v>0.9462117771504562</v>
          </cell>
          <cell r="S24">
            <v>1.0117369407876016</v>
          </cell>
          <cell r="T24">
            <v>1</v>
          </cell>
          <cell r="U24">
            <v>1.000913017263365</v>
          </cell>
          <cell r="V24">
            <v>0.9308498979196393</v>
          </cell>
          <cell r="W24">
            <v>0.9609486590897663</v>
          </cell>
          <cell r="X24">
            <v>0.9383442901039811</v>
          </cell>
          <cell r="Y24">
            <v>0.9412031220525572</v>
          </cell>
          <cell r="Z24">
            <v>0.9308498979196393</v>
          </cell>
        </row>
        <row r="25">
          <cell r="C25">
            <v>0.909026586591639</v>
          </cell>
          <cell r="D25">
            <v>0.8801527487371515</v>
          </cell>
          <cell r="E25">
            <v>0.8801527487371515</v>
          </cell>
          <cell r="F25">
            <v>1.0208006685153712</v>
          </cell>
          <cell r="G25">
            <v>0.9237025403954277</v>
          </cell>
          <cell r="H25">
            <v>0.9072630666057603</v>
          </cell>
          <cell r="I25">
            <v>0.9450348572183154</v>
          </cell>
          <cell r="J25">
            <v>0.8912983223443656</v>
          </cell>
          <cell r="K25">
            <v>0.9022919077043985</v>
          </cell>
          <cell r="L25">
            <v>1.003971944903748</v>
          </cell>
          <cell r="M25">
            <v>0.9406958151012759</v>
          </cell>
          <cell r="N25">
            <v>0.9450004952843356</v>
          </cell>
          <cell r="O25">
            <v>0.9581556762658456</v>
          </cell>
          <cell r="P25">
            <v>0.8800975891269414</v>
          </cell>
          <cell r="Q25">
            <v>0.9357718857481456</v>
          </cell>
          <cell r="R25">
            <v>0.9453486575062541</v>
          </cell>
          <cell r="S25">
            <v>1.0108140501097995</v>
          </cell>
          <cell r="T25">
            <v>0.9990878155767607</v>
          </cell>
          <cell r="U25">
            <v>1</v>
          </cell>
          <cell r="V25">
            <v>0.9300007911423833</v>
          </cell>
          <cell r="W25">
            <v>0.960072096691412</v>
          </cell>
          <cell r="X25">
            <v>0.9374883470589128</v>
          </cell>
          <cell r="Y25">
            <v>0.9403445712255167</v>
          </cell>
          <cell r="Z25">
            <v>0.9300007911423833</v>
          </cell>
        </row>
        <row r="26">
          <cell r="C26">
            <v>0.9774471110664539</v>
          </cell>
          <cell r="D26">
            <v>0.9464</v>
          </cell>
          <cell r="E26">
            <v>0.9464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</v>
          </cell>
          <cell r="K26">
            <v>0.9702055270254683</v>
          </cell>
          <cell r="L26">
            <v>1.0795388073492937</v>
          </cell>
          <cell r="M26">
            <v>1.011500015979293</v>
          </cell>
          <cell r="N26">
            <v>1.0161287004105954</v>
          </cell>
          <cell r="O26">
            <v>1.0302740442713794</v>
          </cell>
          <cell r="P26">
            <v>0.9463406886416275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0.9468315866322068</v>
          </cell>
          <cell r="D27">
            <v>0.9167569308287602</v>
          </cell>
          <cell r="E27">
            <v>0.9167569308287602</v>
          </cell>
          <cell r="F27">
            <v>1.063254178548925</v>
          </cell>
          <cell r="G27">
            <v>0.9621178904987233</v>
          </cell>
          <cell r="H27">
            <v>0.9449947245965782</v>
          </cell>
          <cell r="I27">
            <v>0.9843373851558463</v>
          </cell>
          <cell r="J27">
            <v>0.9283660314844545</v>
          </cell>
          <cell r="K27">
            <v>0.93981682293847</v>
          </cell>
          <cell r="L27">
            <v>1.045725574530937</v>
          </cell>
          <cell r="M27">
            <v>0.9798178890346773</v>
          </cell>
          <cell r="N27">
            <v>0.9843015941625467</v>
          </cell>
          <cell r="O27">
            <v>0.9980038786335206</v>
          </cell>
          <cell r="P27">
            <v>0.9166994772162655</v>
          </cell>
          <cell r="Q27">
            <v>0.9746891811281576</v>
          </cell>
          <cell r="R27">
            <v>0.9846642359090556</v>
          </cell>
          <cell r="S27">
            <v>1.0528522322367808</v>
          </cell>
          <cell r="T27">
            <v>1.040638321871664</v>
          </cell>
          <cell r="U27">
            <v>1.041588442624452</v>
          </cell>
          <cell r="V27">
            <v>0.9686780756855031</v>
          </cell>
          <cell r="W27">
            <v>1</v>
          </cell>
          <cell r="X27">
            <v>0.9764770273916646</v>
          </cell>
          <cell r="Y27">
            <v>0.9794520374731439</v>
          </cell>
          <cell r="Z27">
            <v>0.9686780756855031</v>
          </cell>
        </row>
        <row r="28">
          <cell r="C28">
            <v>0.9696404114711783</v>
          </cell>
          <cell r="D28">
            <v>0.9388412682657503</v>
          </cell>
          <cell r="E28">
            <v>0.9388412682657503</v>
          </cell>
          <cell r="F28">
            <v>1.0888675808268184</v>
          </cell>
          <cell r="G28">
            <v>0.9852949567781467</v>
          </cell>
          <cell r="H28">
            <v>0.9677593001043957</v>
          </cell>
          <cell r="I28">
            <v>1.0080497108930233</v>
          </cell>
          <cell r="J28">
            <v>0.9507300278883951</v>
          </cell>
          <cell r="K28">
            <v>0.9624566646988919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0.9387824306168523</v>
          </cell>
          <cell r="Q28">
            <v>0.9981690851772697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0.9920131744143599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0.9920131744143599</v>
          </cell>
        </row>
        <row r="29">
          <cell r="C29">
            <v>0.9666952034475383</v>
          </cell>
          <cell r="D29">
            <v>0.9359896102660332</v>
          </cell>
          <cell r="E29">
            <v>0.9359896102660332</v>
          </cell>
          <cell r="F29">
            <v>1.085560229464609</v>
          </cell>
          <cell r="G29">
            <v>0.9823021992795682</v>
          </cell>
          <cell r="H29">
            <v>0.9648198058115627</v>
          </cell>
          <cell r="I29">
            <v>1.0049878375824364</v>
          </cell>
          <cell r="J29">
            <v>0.9478422586975421</v>
          </cell>
          <cell r="K29">
            <v>0.9595332767524508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0.9359309513319594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</v>
          </cell>
          <cell r="W29">
            <v>1.0209790390347924</v>
          </cell>
          <cell r="X29">
            <v>0.9969625770658924</v>
          </cell>
          <cell r="Y29">
            <v>1</v>
          </cell>
          <cell r="Z29">
            <v>0.9890000108474569</v>
          </cell>
        </row>
        <row r="30">
          <cell r="C30">
            <v>0.9774471110664539</v>
          </cell>
          <cell r="D30">
            <v>0.9464</v>
          </cell>
          <cell r="E30">
            <v>0.9464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</v>
          </cell>
          <cell r="K30">
            <v>0.9702055270254683</v>
          </cell>
          <cell r="L30">
            <v>1.0795388073492937</v>
          </cell>
          <cell r="M30">
            <v>1.011500015979293</v>
          </cell>
          <cell r="N30">
            <v>1.0161287004105954</v>
          </cell>
          <cell r="O30">
            <v>1.0302740442713794</v>
          </cell>
          <cell r="P30">
            <v>0.9463406886416275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0.9863137937244301</v>
          </cell>
          <cell r="G35">
            <v>1.0319598161524466</v>
          </cell>
          <cell r="H35">
            <v>0.99329849279588</v>
          </cell>
          <cell r="I35">
            <v>0.996183733102849</v>
          </cell>
          <cell r="J35">
            <v>0.9959349010798936</v>
          </cell>
          <cell r="K35">
            <v>0.9995365253885765</v>
          </cell>
          <cell r="L35">
            <v>0.9995365253885765</v>
          </cell>
          <cell r="M35">
            <v>1.016987679079665</v>
          </cell>
          <cell r="N35">
            <v>0.9910844206987605</v>
          </cell>
          <cell r="O35">
            <v>1.0072822285418261</v>
          </cell>
          <cell r="P35">
            <v>1.008095199723196</v>
          </cell>
          <cell r="Q35">
            <v>1.0221479140528664</v>
          </cell>
          <cell r="R35">
            <v>0.9912725832458136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</v>
          </cell>
          <cell r="W35">
            <v>0.9678341023416169</v>
          </cell>
          <cell r="X35">
            <v>0.9873573984157545</v>
          </cell>
          <cell r="Y35">
            <v>0.9669789560109953</v>
          </cell>
          <cell r="Z35">
            <v>0.9830392165799166</v>
          </cell>
        </row>
        <row r="36">
          <cell r="C36">
            <v>0.9465319440844777</v>
          </cell>
          <cell r="D36">
            <v>1</v>
          </cell>
          <cell r="E36">
            <v>0.9767829309998355</v>
          </cell>
          <cell r="F36">
            <v>0.9335775126513213</v>
          </cell>
          <cell r="G36">
            <v>0.9767829309998355</v>
          </cell>
          <cell r="H36">
            <v>0.9401887534422659</v>
          </cell>
          <cell r="I36">
            <v>0.9429197255591721</v>
          </cell>
          <cell r="J36">
            <v>0.9426841981007337</v>
          </cell>
          <cell r="K36">
            <v>0.9460932505594932</v>
          </cell>
          <cell r="L36">
            <v>0.9460932505594932</v>
          </cell>
          <cell r="M36">
            <v>0.9626113249892363</v>
          </cell>
          <cell r="N36">
            <v>0.9380930634758362</v>
          </cell>
          <cell r="O36">
            <v>0.9534248060234398</v>
          </cell>
          <cell r="P36">
            <v>0.9541943092162265</v>
          </cell>
          <cell r="Q36">
            <v>0.9674956522303534</v>
          </cell>
          <cell r="R36">
            <v>0.9382711653373021</v>
          </cell>
          <cell r="S36">
            <v>0.9875809927410675</v>
          </cell>
          <cell r="T36">
            <v>0.9648831527193804</v>
          </cell>
          <cell r="U36">
            <v>0.9768321212990626</v>
          </cell>
          <cell r="V36">
            <v>0.9421633448979695</v>
          </cell>
          <cell r="W36">
            <v>0.916085894440666</v>
          </cell>
          <cell r="X36">
            <v>0.9345653178286564</v>
          </cell>
          <cell r="Y36">
            <v>0.915276471121866</v>
          </cell>
          <cell r="Z36">
            <v>0.9304780207806703</v>
          </cell>
        </row>
        <row r="37">
          <cell r="C37">
            <v>0.9690299799932082</v>
          </cell>
          <cell r="D37">
            <v>1.0237689135050707</v>
          </cell>
          <cell r="E37">
            <v>1</v>
          </cell>
          <cell r="F37">
            <v>0.9557676357998096</v>
          </cell>
          <cell r="G37">
            <v>1</v>
          </cell>
          <cell r="H37">
            <v>0.9625360186012755</v>
          </cell>
          <cell r="I37">
            <v>0.9653319029582131</v>
          </cell>
          <cell r="J37">
            <v>0.965090777267987</v>
          </cell>
          <cell r="K37">
            <v>0.9685808591997731</v>
          </cell>
          <cell r="L37">
            <v>0.9685808591997731</v>
          </cell>
          <cell r="M37">
            <v>0.9854915503119069</v>
          </cell>
          <cell r="N37">
            <v>0.9603905163613001</v>
          </cell>
          <cell r="O37">
            <v>0.9760866777713998</v>
          </cell>
          <cell r="P37">
            <v>0.9768744712190177</v>
          </cell>
          <cell r="Q37">
            <v>0.9904919727047486</v>
          </cell>
          <cell r="R37">
            <v>0.9605728515105064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</v>
          </cell>
          <cell r="W37">
            <v>0.9378602608288416</v>
          </cell>
          <cell r="X37">
            <v>0.9567789200329647</v>
          </cell>
          <cell r="Y37">
            <v>0.937031598397188</v>
          </cell>
          <cell r="Z37">
            <v>0.9525944723749755</v>
          </cell>
        </row>
        <row r="38">
          <cell r="C38">
            <v>1.0138761176845041</v>
          </cell>
          <cell r="D38">
            <v>1.071148336853189</v>
          </cell>
          <cell r="E38">
            <v>1.046279412007057</v>
          </cell>
          <cell r="F38">
            <v>1</v>
          </cell>
          <cell r="G38">
            <v>1.046279412007057</v>
          </cell>
          <cell r="H38">
            <v>1.0070816195777563</v>
          </cell>
          <cell r="I38">
            <v>1.010006895818773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</v>
          </cell>
          <cell r="U38">
            <v>1.0463321021142638</v>
          </cell>
          <cell r="V38">
            <v>1.0091966999314976</v>
          </cell>
          <cell r="W38">
            <v>0.9812638822447856</v>
          </cell>
          <cell r="X38">
            <v>1.0010580858728375</v>
          </cell>
          <cell r="Y38">
            <v>0.9803968698030429</v>
          </cell>
          <cell r="Z38">
            <v>0.9966799844376623</v>
          </cell>
        </row>
        <row r="39">
          <cell r="C39">
            <v>0.9690299799932082</v>
          </cell>
          <cell r="D39">
            <v>1.0237689135050707</v>
          </cell>
          <cell r="E39">
            <v>1</v>
          </cell>
          <cell r="F39">
            <v>0.9557676357998096</v>
          </cell>
          <cell r="G39">
            <v>1</v>
          </cell>
          <cell r="H39">
            <v>0.9625360186012755</v>
          </cell>
          <cell r="I39">
            <v>0.9653319029582131</v>
          </cell>
          <cell r="J39">
            <v>0.965090777267987</v>
          </cell>
          <cell r="K39">
            <v>0.9685808591997731</v>
          </cell>
          <cell r="L39">
            <v>0.9685808591997731</v>
          </cell>
          <cell r="M39">
            <v>0.9854915503119069</v>
          </cell>
          <cell r="N39">
            <v>0.9603905163613001</v>
          </cell>
          <cell r="O39">
            <v>0.9760866777713998</v>
          </cell>
          <cell r="P39">
            <v>0.9768744712190177</v>
          </cell>
          <cell r="Q39">
            <v>0.9904919727047486</v>
          </cell>
          <cell r="R39">
            <v>0.9605728515105064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</v>
          </cell>
          <cell r="W39">
            <v>0.9378602608288416</v>
          </cell>
          <cell r="X39">
            <v>0.9567789200329647</v>
          </cell>
          <cell r="Y39">
            <v>0.937031598397188</v>
          </cell>
          <cell r="Z39">
            <v>0.9525944723749755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0.9929681771168404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</v>
          </cell>
          <cell r="S40">
            <v>1.0504071540159214</v>
          </cell>
          <cell r="T40">
            <v>1.026265363403574</v>
          </cell>
          <cell r="U40">
            <v>1.038974480095232</v>
          </cell>
          <cell r="V40">
            <v>1.0021002074833103</v>
          </cell>
          <cell r="W40">
            <v>0.9743638084231987</v>
          </cell>
          <cell r="X40">
            <v>0.9940188227172249</v>
          </cell>
          <cell r="Y40">
            <v>0.9735028926593837</v>
          </cell>
          <cell r="Z40">
            <v>0.9896715073159064</v>
          </cell>
        </row>
        <row r="41">
          <cell r="C41">
            <v>1.0038308865828036</v>
          </cell>
          <cell r="D41">
            <v>1.060535666922206</v>
          </cell>
          <cell r="E41">
            <v>1.0359131371661374</v>
          </cell>
          <cell r="F41">
            <v>0.9900922500032432</v>
          </cell>
          <cell r="G41">
            <v>1.0359131371661374</v>
          </cell>
          <cell r="H41">
            <v>0.997103706664651</v>
          </cell>
          <cell r="I41">
            <v>1</v>
          </cell>
          <cell r="J41">
            <v>0.9997502147297864</v>
          </cell>
          <cell r="K41">
            <v>1.00336563645271</v>
          </cell>
          <cell r="L41">
            <v>1.00336563645271</v>
          </cell>
          <cell r="M41">
            <v>1.020883643534328</v>
          </cell>
          <cell r="N41">
            <v>0.9948811527084411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0.9991978313310245</v>
          </cell>
          <cell r="W41">
            <v>0.9715417650186573</v>
          </cell>
          <cell r="X41">
            <v>0.9911398526257774</v>
          </cell>
          <cell r="Y41">
            <v>0.9706833427194314</v>
          </cell>
          <cell r="Z41">
            <v>0.9868051283250824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0.9903396222533909</v>
          </cell>
          <cell r="G42">
            <v>1.0361719576585688</v>
          </cell>
          <cell r="H42">
            <v>0.9973528307109683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0.9951297214548123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0.9953186520233154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0.9994474785895281</v>
          </cell>
          <cell r="W42">
            <v>0.9717845024731968</v>
          </cell>
          <cell r="X42">
            <v>0.9913874866170084</v>
          </cell>
          <cell r="Y42">
            <v>0.9709258656991523</v>
          </cell>
          <cell r="Z42">
            <v>0.98705167929551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</v>
          </cell>
          <cell r="G43">
            <v>1.0324383251039928</v>
          </cell>
          <cell r="H43">
            <v>0.9937590748969665</v>
          </cell>
          <cell r="I43">
            <v>0.9966456530596277</v>
          </cell>
          <cell r="J43">
            <v>0.996396705655871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0.968282876871723</v>
          </cell>
          <cell r="X43">
            <v>0.9878152256936411</v>
          </cell>
          <cell r="Y43">
            <v>0.9674273340187101</v>
          </cell>
          <cell r="Z43">
            <v>0.9834950415621415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</v>
          </cell>
          <cell r="G44">
            <v>1.0324383251039928</v>
          </cell>
          <cell r="H44">
            <v>0.9937590748969665</v>
          </cell>
          <cell r="I44">
            <v>0.9966456530596277</v>
          </cell>
          <cell r="J44">
            <v>0.996396705655871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0.968282876871723</v>
          </cell>
          <cell r="X44">
            <v>0.9878152256936411</v>
          </cell>
          <cell r="Y44">
            <v>0.9674273340187101</v>
          </cell>
          <cell r="Z44">
            <v>0.9834950415621415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</v>
          </cell>
          <cell r="G45">
            <v>1.0147220437186917</v>
          </cell>
          <cell r="H45">
            <v>0.9767065159479388</v>
          </cell>
          <cell r="I45">
            <v>0.9795435614366117</v>
          </cell>
          <cell r="J45">
            <v>0.9792988858834323</v>
          </cell>
          <cell r="K45">
            <v>0.982840348954</v>
          </cell>
          <cell r="L45">
            <v>0.982840348954</v>
          </cell>
          <cell r="M45">
            <v>1</v>
          </cell>
          <cell r="N45">
            <v>0.974529427530188</v>
          </cell>
          <cell r="O45">
            <v>0.9904566685147828</v>
          </cell>
          <cell r="P45">
            <v>0.9912560598919777</v>
          </cell>
          <cell r="Q45">
            <v>1.005074038829921</v>
          </cell>
          <cell r="R45">
            <v>0.9747144470254324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0.9787578022817305</v>
          </cell>
          <cell r="W45">
            <v>0.9516674805907872</v>
          </cell>
          <cell r="X45">
            <v>0.9708646611228124</v>
          </cell>
          <cell r="Y45">
            <v>0.9508266185545868</v>
          </cell>
          <cell r="Z45">
            <v>0.9666186098434638</v>
          </cell>
        </row>
        <row r="46">
          <cell r="C46">
            <v>1.008995781908219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</v>
          </cell>
          <cell r="L46">
            <v>1.008528137980271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</v>
          </cell>
          <cell r="Y46">
            <v>0.9756776878091074</v>
          </cell>
          <cell r="Z46">
            <v>0.9918824229794958</v>
          </cell>
        </row>
        <row r="47">
          <cell r="C47">
            <v>0.9927704189198612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0.9861173608054326</v>
          </cell>
          <cell r="I47">
            <v>0.9889817420336665</v>
          </cell>
          <cell r="J47">
            <v>0.9887347089619964</v>
          </cell>
          <cell r="K47">
            <v>0.9923102950357195</v>
          </cell>
          <cell r="L47">
            <v>0.9923102950357195</v>
          </cell>
          <cell r="M47">
            <v>1.0096352841962564</v>
          </cell>
          <cell r="N47">
            <v>0.9839192955220564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0.9841060977327193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</v>
          </cell>
          <cell r="W47">
            <v>0.9608370672266148</v>
          </cell>
          <cell r="X47">
            <v>0.9802192180488329</v>
          </cell>
          <cell r="Y47">
            <v>0.9599881032457258</v>
          </cell>
          <cell r="Z47">
            <v>0.9759322548586958</v>
          </cell>
        </row>
        <row r="48">
          <cell r="C48">
            <v>0.9919698062986326</v>
          </cell>
          <cell r="D48">
            <v>1.0480045734305399</v>
          </cell>
          <cell r="E48">
            <v>1.023672978936715</v>
          </cell>
          <cell r="F48">
            <v>0.9783935029104923</v>
          </cell>
          <cell r="G48">
            <v>1.023672978936715</v>
          </cell>
          <cell r="H48">
            <v>0.9853221134954528</v>
          </cell>
          <cell r="I48">
            <v>0.9881841847638818</v>
          </cell>
          <cell r="J48">
            <v>0.9879373509102698</v>
          </cell>
          <cell r="K48">
            <v>0.9915100534781145</v>
          </cell>
          <cell r="L48">
            <v>0.9915100534781145</v>
          </cell>
          <cell r="M48">
            <v>1.0088210710247512</v>
          </cell>
          <cell r="N48">
            <v>0.983125820826142</v>
          </cell>
          <cell r="O48">
            <v>0.9991935571346902</v>
          </cell>
          <cell r="P48">
            <v>1</v>
          </cell>
          <cell r="Q48">
            <v>1.0139398683115735</v>
          </cell>
          <cell r="R48">
            <v>0.9833124723914949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</v>
          </cell>
          <cell r="W48">
            <v>0.9600622070290247</v>
          </cell>
          <cell r="X48">
            <v>0.9794287272539979</v>
          </cell>
          <cell r="Y48">
            <v>0.959213927689081</v>
          </cell>
          <cell r="Z48">
            <v>0.9751452212547393</v>
          </cell>
        </row>
        <row r="49">
          <cell r="C49">
            <v>0.9783319872316238</v>
          </cell>
          <cell r="D49">
            <v>1.033596376060931</v>
          </cell>
          <cell r="E49">
            <v>1.0095992976796042</v>
          </cell>
          <cell r="F49">
            <v>0.9649423338483836</v>
          </cell>
          <cell r="G49">
            <v>1.0095992976796042</v>
          </cell>
          <cell r="H49">
            <v>0.9717756883711701</v>
          </cell>
          <cell r="I49">
            <v>0.9745984112543279</v>
          </cell>
          <cell r="J49">
            <v>0.974354970926823</v>
          </cell>
          <cell r="K49">
            <v>0.9778785551939986</v>
          </cell>
          <cell r="L49">
            <v>0.9778785551939986</v>
          </cell>
          <cell r="M49">
            <v>0.9949515770640857</v>
          </cell>
          <cell r="N49">
            <v>0.9696095908165211</v>
          </cell>
          <cell r="O49">
            <v>0.9854564243524234</v>
          </cell>
          <cell r="P49">
            <v>0.986251780063855</v>
          </cell>
          <cell r="Q49">
            <v>1</v>
          </cell>
          <cell r="R49">
            <v>0.969793676255102</v>
          </cell>
          <cell r="S49">
            <v>1.0207601351638238</v>
          </cell>
          <cell r="T49">
            <v>0.9972997299729974</v>
          </cell>
          <cell r="U49">
            <v>1.0096501405946228</v>
          </cell>
          <cell r="V49">
            <v>0.9738166189439863</v>
          </cell>
          <cell r="W49">
            <v>0.9468630606544088</v>
          </cell>
          <cell r="X49">
            <v>0.9659633256999314</v>
          </cell>
          <cell r="Y49">
            <v>0.946026443645398</v>
          </cell>
          <cell r="Z49">
            <v>0.9617387102832484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0.9763551607294031</v>
          </cell>
          <cell r="X50">
            <v>0.9960503448837058</v>
          </cell>
          <cell r="Y50">
            <v>0.9754924854722891</v>
          </cell>
          <cell r="Z50">
            <v>0.9916941446731657</v>
          </cell>
        </row>
        <row r="51">
          <cell r="C51">
            <v>0.9584347522296307</v>
          </cell>
          <cell r="D51">
            <v>1.012575178491906</v>
          </cell>
          <cell r="E51">
            <v>0.9890661507050054</v>
          </cell>
          <cell r="F51">
            <v>0.9453174165089412</v>
          </cell>
          <cell r="G51">
            <v>0.9890661507050054</v>
          </cell>
          <cell r="H51">
            <v>0.9520117948328849</v>
          </cell>
          <cell r="I51">
            <v>0.9547771094116176</v>
          </cell>
          <cell r="J51">
            <v>0.9545386201533496</v>
          </cell>
          <cell r="K51">
            <v>0.9579905420552662</v>
          </cell>
          <cell r="L51">
            <v>0.9579905420552662</v>
          </cell>
          <cell r="M51">
            <v>0.9747163342193059</v>
          </cell>
          <cell r="N51">
            <v>0.9498897511910636</v>
          </cell>
          <cell r="O51">
            <v>0.9654142931377953</v>
          </cell>
          <cell r="P51">
            <v>0.9661934729705813</v>
          </cell>
          <cell r="Q51">
            <v>0.9796620827472929</v>
          </cell>
          <cell r="R51">
            <v>0.9500700927152272</v>
          </cell>
          <cell r="S51">
            <v>1</v>
          </cell>
          <cell r="T51">
            <v>0.9770167305886595</v>
          </cell>
          <cell r="U51">
            <v>0.9891159595810253</v>
          </cell>
          <cell r="V51">
            <v>0.9540112171285925</v>
          </cell>
          <cell r="W51">
            <v>0.9276058380771746</v>
          </cell>
          <cell r="X51">
            <v>0.9463176435126964</v>
          </cell>
          <cell r="Y51">
            <v>0.9267862361156651</v>
          </cell>
          <cell r="Z51">
            <v>0.9421789479747825</v>
          </cell>
        </row>
        <row r="52">
          <cell r="C52">
            <v>0.9809809005544531</v>
          </cell>
          <cell r="D52">
            <v>1.0363949222055002</v>
          </cell>
          <cell r="E52">
            <v>1.0123328697852347</v>
          </cell>
          <cell r="F52">
            <v>0.9675549935970704</v>
          </cell>
          <cell r="G52">
            <v>1.0123328697852347</v>
          </cell>
          <cell r="H52">
            <v>0.9744068499822833</v>
          </cell>
          <cell r="I52">
            <v>0.9772372156169298</v>
          </cell>
          <cell r="J52">
            <v>0.9769931161549641</v>
          </cell>
          <cell r="K52">
            <v>0.9805262408127547</v>
          </cell>
          <cell r="L52">
            <v>0.9805262408127547</v>
          </cell>
          <cell r="M52">
            <v>0.9976454892763529</v>
          </cell>
          <cell r="N52">
            <v>0.9722348875425585</v>
          </cell>
          <cell r="O52">
            <v>0.9881246276674569</v>
          </cell>
          <cell r="P52">
            <v>0.9889221368690819</v>
          </cell>
          <cell r="Q52">
            <v>1.0027075812274366</v>
          </cell>
          <cell r="R52">
            <v>0.9724194714074172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0.9764533065404049</v>
          </cell>
          <cell r="W52">
            <v>0.94942676930239</v>
          </cell>
          <cell r="X52">
            <v>0.9685787498669889</v>
          </cell>
          <cell r="Y52">
            <v>0.948587887084871</v>
          </cell>
          <cell r="Z52">
            <v>0.9643426959609106</v>
          </cell>
        </row>
        <row r="53">
          <cell r="C53">
            <v>0.968981182586124</v>
          </cell>
          <cell r="D53">
            <v>1.0237173596115237</v>
          </cell>
          <cell r="E53">
            <v>0.9999496430367567</v>
          </cell>
          <cell r="F53">
            <v>0.9557195062441045</v>
          </cell>
          <cell r="G53">
            <v>0.9999496430367567</v>
          </cell>
          <cell r="H53">
            <v>0.9624875482103663</v>
          </cell>
          <cell r="I53">
            <v>0.9652832917750582</v>
          </cell>
          <cell r="J53">
            <v>0.9650421782271896</v>
          </cell>
          <cell r="K53">
            <v>0.9685320844090481</v>
          </cell>
          <cell r="L53">
            <v>0.9685320844090481</v>
          </cell>
          <cell r="M53">
            <v>0.9854419239501313</v>
          </cell>
          <cell r="N53">
            <v>0.9603421540113685</v>
          </cell>
          <cell r="O53">
            <v>0.9760375250104449</v>
          </cell>
          <cell r="P53">
            <v>0.9768252787871772</v>
          </cell>
          <cell r="Q53">
            <v>0.9904420945368864</v>
          </cell>
          <cell r="R53">
            <v>0.9605244799787304</v>
          </cell>
          <cell r="S53">
            <v>1.011003806291413</v>
          </cell>
          <cell r="T53">
            <v>0.9877676334355268</v>
          </cell>
          <cell r="U53">
            <v>1</v>
          </cell>
          <cell r="V53">
            <v>0.9645089717617107</v>
          </cell>
          <cell r="W53">
            <v>0.9378130330341596</v>
          </cell>
          <cell r="X53">
            <v>0.9567307395520566</v>
          </cell>
          <cell r="Y53">
            <v>0.9369844123314297</v>
          </cell>
          <cell r="Z53">
            <v>0.9525465026101443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0.990887108596251</v>
          </cell>
          <cell r="G54">
            <v>1.0367447813474584</v>
          </cell>
          <cell r="H54">
            <v>0.9979041941438325</v>
          </cell>
          <cell r="I54">
            <v>1.0008028126601387</v>
          </cell>
          <cell r="J54">
            <v>1.000552826859148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0.9956798558931688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0.9723217310474677</v>
          </cell>
          <cell r="X54">
            <v>0.9919355522474333</v>
          </cell>
          <cell r="Y54">
            <v>0.9714626195959521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</v>
          </cell>
          <cell r="F55">
            <v>1.0190938626135437</v>
          </cell>
          <cell r="G55">
            <v>1.066256927355299</v>
          </cell>
          <cell r="H55">
            <v>1.026310697662599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</v>
          </cell>
          <cell r="O56">
            <v>1.0201799572860257</v>
          </cell>
          <cell r="P56">
            <v>1.0210033381435293</v>
          </cell>
          <cell r="Q56">
            <v>1.035235990222927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</v>
          </cell>
          <cell r="W56">
            <v>0.9802267182020782</v>
          </cell>
          <cell r="X56">
            <v>1</v>
          </cell>
          <cell r="Y56">
            <v>0.9793606221643175</v>
          </cell>
          <cell r="Z56">
            <v>0.9956265260757993</v>
          </cell>
        </row>
        <row r="57">
          <cell r="C57">
            <v>1.034148668679641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1.04252030869608</v>
          </cell>
          <cell r="Q57">
            <v>1.057052904511444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0.984532545617865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0.9369907811672489</v>
          </cell>
          <cell r="G63">
            <v>1.022983550889388</v>
          </cell>
          <cell r="H63">
            <v>0.9831593377346808</v>
          </cell>
          <cell r="I63">
            <v>0.9866187197101988</v>
          </cell>
          <cell r="J63">
            <v>1.0101688243065943</v>
          </cell>
          <cell r="K63">
            <v>0.9855197301774826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</v>
          </cell>
          <cell r="Q63">
            <v>0.9942660815172918</v>
          </cell>
          <cell r="R63">
            <v>0.9583231532988633</v>
          </cell>
          <cell r="S63">
            <v>0.9892440612399541</v>
          </cell>
          <cell r="T63">
            <v>0.9929819820981021</v>
          </cell>
          <cell r="U63">
            <v>1.0001422625181986</v>
          </cell>
          <cell r="V63">
            <v>0.9614699705658117</v>
          </cell>
          <cell r="W63">
            <v>0.9991942876962727</v>
          </cell>
          <cell r="X63">
            <v>0.9991942876962727</v>
          </cell>
          <cell r="Y63">
            <v>0.9775383254570088</v>
          </cell>
          <cell r="Z63">
            <v>0.9682056343602147</v>
          </cell>
        </row>
        <row r="64">
          <cell r="C64">
            <v>0.9265685614138708</v>
          </cell>
          <cell r="D64">
            <v>1</v>
          </cell>
          <cell r="E64">
            <v>0.9427253968490791</v>
          </cell>
          <cell r="F64">
            <v>0.8681862001641968</v>
          </cell>
          <cell r="G64">
            <v>0.9478643970976337</v>
          </cell>
          <cell r="H64">
            <v>0.9109645332054371</v>
          </cell>
          <cell r="I64">
            <v>0.9141698877858739</v>
          </cell>
          <cell r="J64">
            <v>0.9359906743229022</v>
          </cell>
          <cell r="K64">
            <v>0.9131515986355362</v>
          </cell>
          <cell r="L64">
            <v>0.9358947663697169</v>
          </cell>
          <cell r="M64">
            <v>0.9485191495834507</v>
          </cell>
          <cell r="N64">
            <v>0.9148998780198179</v>
          </cell>
          <cell r="O64">
            <v>0.9005776024452098</v>
          </cell>
          <cell r="P64">
            <v>0.8885991417274837</v>
          </cell>
          <cell r="Q64">
            <v>0.9212556928140835</v>
          </cell>
          <cell r="R64">
            <v>0.8879521055217321</v>
          </cell>
          <cell r="S64">
            <v>0.9166024467103194</v>
          </cell>
          <cell r="T64">
            <v>0.9200658866625324</v>
          </cell>
          <cell r="U64">
            <v>0.9267003773907012</v>
          </cell>
          <cell r="V64">
            <v>0.890867847469801</v>
          </cell>
          <cell r="W64">
            <v>0.9258220137236929</v>
          </cell>
          <cell r="X64">
            <v>0.9258220137236929</v>
          </cell>
          <cell r="Y64">
            <v>0.9057562799456249</v>
          </cell>
          <cell r="Z64">
            <v>0.8971089017819484</v>
          </cell>
        </row>
        <row r="65">
          <cell r="C65">
            <v>0.9828615676535181</v>
          </cell>
          <cell r="D65">
            <v>1.0607542804536219</v>
          </cell>
          <cell r="E65">
            <v>1</v>
          </cell>
          <cell r="F65">
            <v>0.9209322280549367</v>
          </cell>
          <cell r="G65">
            <v>1.0054512165109066</v>
          </cell>
          <cell r="H65">
            <v>0.966309527939103</v>
          </cell>
          <cell r="I65">
            <v>0.969709621530673</v>
          </cell>
          <cell r="J65">
            <v>0.9928561142526905</v>
          </cell>
          <cell r="K65">
            <v>0.9686294669557127</v>
          </cell>
          <cell r="L65">
            <v>0.9927543794808197</v>
          </cell>
          <cell r="M65">
            <v>1.0061457480128746</v>
          </cell>
          <cell r="N65">
            <v>0.9704839617960184</v>
          </cell>
          <cell r="O65">
            <v>0.9552915466744164</v>
          </cell>
          <cell r="P65">
            <v>0.9425853431948429</v>
          </cell>
          <cell r="Q65">
            <v>0.977225919544806</v>
          </cell>
          <cell r="R65">
            <v>0.9418989967699835</v>
          </cell>
          <cell r="S65">
            <v>0.9722899688222342</v>
          </cell>
          <cell r="T65">
            <v>0.9759638275766382</v>
          </cell>
          <cell r="U65">
            <v>0.9830013920151731</v>
          </cell>
          <cell r="V65">
            <v>0.9449918825220956</v>
          </cell>
          <cell r="W65">
            <v>0.982069663995599</v>
          </cell>
          <cell r="X65">
            <v>0.982069663995599</v>
          </cell>
          <cell r="Y65">
            <v>0.9607848510000707</v>
          </cell>
          <cell r="Z65">
            <v>0.9516121075982495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1.06739818856305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</v>
          </cell>
          <cell r="Z66">
            <v>1.0333139384296612</v>
          </cell>
        </row>
        <row r="67">
          <cell r="C67">
            <v>0.9775328245802133</v>
          </cell>
          <cell r="D67">
            <v>1.0550032294302918</v>
          </cell>
          <cell r="E67">
            <v>0.9945783381417318</v>
          </cell>
          <cell r="F67">
            <v>0.9159392449200413</v>
          </cell>
          <cell r="G67">
            <v>1</v>
          </cell>
          <cell r="H67">
            <v>0.9610705244281944</v>
          </cell>
          <cell r="I67">
            <v>0.9644521838620244</v>
          </cell>
          <cell r="J67">
            <v>0.9874731841272982</v>
          </cell>
          <cell r="K67">
            <v>0.9633778855199243</v>
          </cell>
          <cell r="L67">
            <v>0.9873720009269598</v>
          </cell>
          <cell r="M67">
            <v>1.0006907659870146</v>
          </cell>
          <cell r="N67">
            <v>0.9652223259162879</v>
          </cell>
          <cell r="O67">
            <v>0.9501122789322857</v>
          </cell>
          <cell r="P67">
            <v>0.9374749641914808</v>
          </cell>
          <cell r="Q67">
            <v>0.9719277310498988</v>
          </cell>
          <cell r="R67">
            <v>0.9367923389048546</v>
          </cell>
          <cell r="S67">
            <v>0.9670185413830938</v>
          </cell>
          <cell r="T67">
            <v>0.9706724817176166</v>
          </cell>
          <cell r="U67">
            <v>0.9776718908614599</v>
          </cell>
          <cell r="V67">
            <v>0.9398684560762525</v>
          </cell>
          <cell r="W67">
            <v>0.9767452143561518</v>
          </cell>
          <cell r="X67">
            <v>0.9767452143561518</v>
          </cell>
          <cell r="Y67">
            <v>0.9555758004194017</v>
          </cell>
          <cell r="Z67">
            <v>0.9464527885306179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0.9530406163116857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0.9754486693359448</v>
          </cell>
          <cell r="Q68">
            <v>1.011296992619937</v>
          </cell>
          <cell r="R68">
            <v>0.9747383933787954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</v>
          </cell>
          <cell r="W68">
            <v>1.0163096146739943</v>
          </cell>
          <cell r="X68">
            <v>1.0163096146739943</v>
          </cell>
          <cell r="Y68">
            <v>0.9942827046828203</v>
          </cell>
          <cell r="Z68">
            <v>0.9847901527244595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0.9496989692659317</v>
          </cell>
          <cell r="G69">
            <v>1.0368580389290312</v>
          </cell>
          <cell r="H69">
            <v>0.9964936992311132</v>
          </cell>
          <cell r="I69">
            <v>1</v>
          </cell>
          <cell r="J69">
            <v>1.0238695091892367</v>
          </cell>
          <cell r="K69">
            <v>0.9988861051277854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</v>
          </cell>
          <cell r="P69">
            <v>0.9720284529166425</v>
          </cell>
          <cell r="Q69">
            <v>1.007751081197141</v>
          </cell>
          <cell r="R69">
            <v>0.9713206674006278</v>
          </cell>
          <cell r="S69">
            <v>1.0026609484264868</v>
          </cell>
          <cell r="T69">
            <v>1.0064495658361037</v>
          </cell>
          <cell r="U69">
            <v>1.013706959474651</v>
          </cell>
          <cell r="V69">
            <v>0.9745101642184795</v>
          </cell>
          <cell r="W69">
            <v>1.0127461274906358</v>
          </cell>
          <cell r="X69">
            <v>1.0127461274906358</v>
          </cell>
          <cell r="Y69">
            <v>0.9907964504709001</v>
          </cell>
          <cell r="Z69">
            <v>0.9813371822547695</v>
          </cell>
        </row>
        <row r="70">
          <cell r="C70">
            <v>0.989933539758986</v>
          </cell>
          <cell r="D70">
            <v>1.0683867130657068</v>
          </cell>
          <cell r="E70">
            <v>1.0071952880631516</v>
          </cell>
          <cell r="F70">
            <v>0.9275586007224321</v>
          </cell>
          <cell r="G70">
            <v>1.0126857276471488</v>
          </cell>
          <cell r="H70">
            <v>0.973262403350793</v>
          </cell>
          <cell r="I70">
            <v>0.9766869615951959</v>
          </cell>
          <cell r="J70">
            <v>1</v>
          </cell>
          <cell r="K70">
            <v>0.9755990349969161</v>
          </cell>
          <cell r="L70">
            <v>0.9998975332171395</v>
          </cell>
          <cell r="M70">
            <v>1.0133852565033425</v>
          </cell>
          <cell r="N70">
            <v>0.9774668734618094</v>
          </cell>
          <cell r="O70">
            <v>0.9621651445370325</v>
          </cell>
          <cell r="P70">
            <v>0.9493675162632345</v>
          </cell>
          <cell r="Q70">
            <v>0.9842573415387091</v>
          </cell>
          <cell r="R70">
            <v>0.9486762313781371</v>
          </cell>
          <cell r="S70">
            <v>0.9792858752288229</v>
          </cell>
          <cell r="T70">
            <v>0.9829861684552682</v>
          </cell>
          <cell r="U70">
            <v>0.9900743701972013</v>
          </cell>
          <cell r="V70">
            <v>0.9517913713341821</v>
          </cell>
          <cell r="W70">
            <v>0.98913593812613</v>
          </cell>
          <cell r="X70">
            <v>0.98913593812613</v>
          </cell>
          <cell r="Y70">
            <v>0.9676979747697284</v>
          </cell>
          <cell r="Z70">
            <v>0.9584592308368018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0.950758013742156</v>
          </cell>
          <cell r="G71">
            <v>1.0380142777102581</v>
          </cell>
          <cell r="H71">
            <v>0.9976049262429512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1.038731302667336</v>
          </cell>
          <cell r="N71">
            <v>1.0019145554658109</v>
          </cell>
          <cell r="O71">
            <v>0.9862301109595438</v>
          </cell>
          <cell r="P71">
            <v>0.97311239782667</v>
          </cell>
          <cell r="Q71">
            <v>1.0088748617323309</v>
          </cell>
          <cell r="R71">
            <v>0.972403823032826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</v>
          </cell>
          <cell r="W71">
            <v>1.0138754781868522</v>
          </cell>
          <cell r="X71">
            <v>1.0138754781868522</v>
          </cell>
          <cell r="Y71">
            <v>0.9919013242697471</v>
          </cell>
          <cell r="Z71">
            <v>0.9824315076734691</v>
          </cell>
        </row>
        <row r="72">
          <cell r="C72">
            <v>0.9900349854588653</v>
          </cell>
          <cell r="D72">
            <v>1.068496198433659</v>
          </cell>
          <cell r="E72">
            <v>1.0072985027001036</v>
          </cell>
          <cell r="F72">
            <v>0.9276536544080081</v>
          </cell>
          <cell r="G72">
            <v>1.0127895049294338</v>
          </cell>
          <cell r="H72">
            <v>0.9733621406379023</v>
          </cell>
          <cell r="I72">
            <v>0.9767870498217309</v>
          </cell>
          <cell r="J72">
            <v>1.000102477283378</v>
          </cell>
          <cell r="K72">
            <v>0.9756990117356888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0.9622637446072058</v>
          </cell>
          <cell r="P72">
            <v>0.9494648048672285</v>
          </cell>
          <cell r="Q72">
            <v>0.984358205557215</v>
          </cell>
          <cell r="R72">
            <v>0.948773449141134</v>
          </cell>
          <cell r="S72">
            <v>0.9793862297849668</v>
          </cell>
          <cell r="T72">
            <v>0.9830869022074097</v>
          </cell>
          <cell r="U72">
            <v>0.9901758303290014</v>
          </cell>
          <cell r="V72">
            <v>0.9518889083282591</v>
          </cell>
          <cell r="W72">
            <v>0.9892373020899606</v>
          </cell>
          <cell r="X72">
            <v>0.9892373020899606</v>
          </cell>
          <cell r="Y72">
            <v>0.9677971418293133</v>
          </cell>
          <cell r="Z72">
            <v>0.9585574511350066</v>
          </cell>
        </row>
        <row r="73">
          <cell r="C73">
            <v>0.9768580442690907</v>
          </cell>
          <cell r="D73">
            <v>1.0542749721385778</v>
          </cell>
          <cell r="E73">
            <v>0.9938917914973925</v>
          </cell>
          <cell r="F73">
            <v>0.9153069819892062</v>
          </cell>
          <cell r="G73">
            <v>0.9993097108412575</v>
          </cell>
          <cell r="H73">
            <v>0.9604071078643946</v>
          </cell>
          <cell r="I73">
            <v>0.9637864329753789</v>
          </cell>
          <cell r="J73">
            <v>0.9867915420937463</v>
          </cell>
          <cell r="K73">
            <v>0.9627128762097776</v>
          </cell>
          <cell r="L73">
            <v>0.9866904287390741</v>
          </cell>
          <cell r="M73">
            <v>1</v>
          </cell>
          <cell r="N73">
            <v>0.9645560434089318</v>
          </cell>
          <cell r="O73">
            <v>0.9494564267265506</v>
          </cell>
          <cell r="P73">
            <v>0.936827835387107</v>
          </cell>
          <cell r="Q73">
            <v>0.971256819874074</v>
          </cell>
          <cell r="R73">
            <v>0.9361456813093156</v>
          </cell>
          <cell r="S73">
            <v>0.9663510189676742</v>
          </cell>
          <cell r="T73">
            <v>0.9700024370267972</v>
          </cell>
          <cell r="U73">
            <v>0.976997014554391</v>
          </cell>
          <cell r="V73">
            <v>0.9392196750703791</v>
          </cell>
          <cell r="W73">
            <v>0.9760709777238282</v>
          </cell>
          <cell r="X73">
            <v>0.9760709777238282</v>
          </cell>
          <cell r="Y73">
            <v>0.9549161768040155</v>
          </cell>
          <cell r="Z73">
            <v>0.9457994624314336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0.9489412131557753</v>
          </cell>
          <cell r="G74">
            <v>1.0360307393954005</v>
          </cell>
          <cell r="H74">
            <v>0.9956986060344676</v>
          </cell>
          <cell r="I74">
            <v>0.9992021091580819</v>
          </cell>
          <cell r="J74">
            <v>1.0230525730845352</v>
          </cell>
          <cell r="K74">
            <v>0.9980891030523847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0.984345526850865</v>
          </cell>
          <cell r="P74">
            <v>0.9712528803159765</v>
          </cell>
          <cell r="Q74">
            <v>1.0069470058385206</v>
          </cell>
          <cell r="R74">
            <v>0.9705456595355432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</v>
          </cell>
          <cell r="W74">
            <v>1.011938066630323</v>
          </cell>
          <cell r="X74">
            <v>1.011938066630323</v>
          </cell>
          <cell r="Y74">
            <v>0.9900059030568644</v>
          </cell>
          <cell r="Z74">
            <v>0.9805541823042148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1.039216125105283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</v>
          </cell>
          <cell r="Q75">
            <v>1.0229609200947585</v>
          </cell>
          <cell r="R75">
            <v>0.9859806674192236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0.9892183028435914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0.9961483600593182</v>
          </cell>
        </row>
        <row r="76">
          <cell r="C76">
            <v>1.0427295255007478</v>
          </cell>
          <cell r="D76">
            <v>1.1253668308253677</v>
          </cell>
          <cell r="E76">
            <v>1.060911892190635</v>
          </cell>
          <cell r="F76">
            <v>0.9770279526451005</v>
          </cell>
          <cell r="G76">
            <v>1.0666951526139619</v>
          </cell>
          <cell r="H76">
            <v>1.025169269727713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</v>
          </cell>
          <cell r="S76">
            <v>1.03151399058117</v>
          </cell>
          <cell r="T76">
            <v>1.035411631023946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0.9423943937998585</v>
          </cell>
          <cell r="G77">
            <v>1.0288830826133306</v>
          </cell>
          <cell r="H77">
            <v>0.9888292037824908</v>
          </cell>
          <cell r="I77">
            <v>0.9923085359651183</v>
          </cell>
          <cell r="J77">
            <v>1.0159944536828955</v>
          </cell>
          <cell r="K77">
            <v>0.991203208575252</v>
          </cell>
          <cell r="L77">
            <v>1.0158903479998227</v>
          </cell>
          <cell r="M77">
            <v>1.0295938000514144</v>
          </cell>
          <cell r="N77">
            <v>0.9931009220959591</v>
          </cell>
          <cell r="O77">
            <v>0.9775544503766267</v>
          </cell>
          <cell r="P77">
            <v>0.9645521310301525</v>
          </cell>
          <cell r="Q77">
            <v>1</v>
          </cell>
          <cell r="R77">
            <v>0.9638497894209787</v>
          </cell>
          <cell r="S77">
            <v>0.9949490178024841</v>
          </cell>
          <cell r="T77">
            <v>0.998708495197553</v>
          </cell>
          <cell r="U77">
            <v>1.0059100688539426</v>
          </cell>
          <cell r="V77">
            <v>0.9670147543387664</v>
          </cell>
          <cell r="W77">
            <v>1.0049566270745758</v>
          </cell>
          <cell r="X77">
            <v>1.0049566270745758</v>
          </cell>
          <cell r="Y77">
            <v>0.9831757752062147</v>
          </cell>
          <cell r="Z77">
            <v>0.9737892626113648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1.020050827418706</v>
          </cell>
          <cell r="Z78">
            <v>1.0103122636944883</v>
          </cell>
        </row>
        <row r="79">
          <cell r="C79">
            <v>1.010872886865314</v>
          </cell>
          <cell r="D79">
            <v>1.0909855233192907</v>
          </cell>
          <cell r="E79">
            <v>1.0284997604277784</v>
          </cell>
          <cell r="F79">
            <v>0.9471785759247227</v>
          </cell>
          <cell r="G79">
            <v>1.0341063353032858</v>
          </cell>
          <cell r="H79">
            <v>0.9938491179844471</v>
          </cell>
          <cell r="I79">
            <v>0.9973461134288089</v>
          </cell>
          <cell r="J79">
            <v>1.0211522756481473</v>
          </cell>
          <cell r="K79">
            <v>0.9962351747072373</v>
          </cell>
          <cell r="L79">
            <v>1.0210476414596508</v>
          </cell>
          <cell r="M79">
            <v>1.0348206607866695</v>
          </cell>
          <cell r="N79">
            <v>0.9981425222062061</v>
          </cell>
          <cell r="O79">
            <v>0.9825171268933193</v>
          </cell>
          <cell r="P79">
            <v>0.9694487996586313</v>
          </cell>
          <cell r="Q79">
            <v>1.0050766241356486</v>
          </cell>
          <cell r="R79">
            <v>0.9687428925250929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0.9719239247801708</v>
          </cell>
          <cell r="W79">
            <v>1.0100584141428626</v>
          </cell>
          <cell r="X79">
            <v>1.0100584141428626</v>
          </cell>
          <cell r="Y79">
            <v>0.9881669890762115</v>
          </cell>
          <cell r="Z79">
            <v>0.978732824684973</v>
          </cell>
        </row>
        <row r="80">
          <cell r="C80">
            <v>1.0070676185755851</v>
          </cell>
          <cell r="D80">
            <v>1.0868786839031956</v>
          </cell>
          <cell r="E80">
            <v>1.024628138609445</v>
          </cell>
          <cell r="F80">
            <v>0.9436130746173785</v>
          </cell>
          <cell r="G80">
            <v>1.0302136084361722</v>
          </cell>
          <cell r="H80">
            <v>0.9901079329328144</v>
          </cell>
          <cell r="I80">
            <v>0.9935917645006427</v>
          </cell>
          <cell r="J80">
            <v>1.0173083122537405</v>
          </cell>
          <cell r="K80">
            <v>0.9924850077290908</v>
          </cell>
          <cell r="L80">
            <v>1.0172040719438067</v>
          </cell>
          <cell r="M80">
            <v>1.0309252449562394</v>
          </cell>
          <cell r="N80">
            <v>0.9943851753253738</v>
          </cell>
          <cell r="O80">
            <v>0.9788185992983449</v>
          </cell>
          <cell r="P80">
            <v>0.9657994656782767</v>
          </cell>
          <cell r="Q80">
            <v>1.0012931749440976</v>
          </cell>
          <cell r="R80">
            <v>0.9650962158185317</v>
          </cell>
          <cell r="S80">
            <v>0.9962356609429609</v>
          </cell>
          <cell r="T80">
            <v>1</v>
          </cell>
          <cell r="U80">
            <v>1.007210886551</v>
          </cell>
          <cell r="V80">
            <v>0.9682652735896501</v>
          </cell>
          <cell r="W80">
            <v>1.0062562118046137</v>
          </cell>
          <cell r="X80">
            <v>1.0062562118046137</v>
          </cell>
          <cell r="Y80">
            <v>0.9844471934843553</v>
          </cell>
          <cell r="Z80">
            <v>0.9750485424866052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0.9368575014598979</v>
          </cell>
          <cell r="G81">
            <v>1.0228380393741974</v>
          </cell>
          <cell r="H81">
            <v>0.9830194909064661</v>
          </cell>
          <cell r="I81">
            <v>0.986478380811596</v>
          </cell>
          <cell r="J81">
            <v>1.0100251355873617</v>
          </cell>
          <cell r="K81">
            <v>0.9853795476016595</v>
          </cell>
          <cell r="L81">
            <v>1.0099216415611099</v>
          </cell>
          <cell r="M81">
            <v>1.0235445811020218</v>
          </cell>
          <cell r="N81">
            <v>0.9872661114004185</v>
          </cell>
          <cell r="O81">
            <v>0.9718109805684497</v>
          </cell>
          <cell r="P81">
            <v>0.9588850543360102</v>
          </cell>
          <cell r="Q81">
            <v>0.9941246548404908</v>
          </cell>
          <cell r="R81">
            <v>0.9581868392262102</v>
          </cell>
          <cell r="S81">
            <v>0.98910334890678</v>
          </cell>
          <cell r="T81">
            <v>0.9928407380745334</v>
          </cell>
          <cell r="U81">
            <v>1</v>
          </cell>
          <cell r="V81">
            <v>0.9613332088826881</v>
          </cell>
          <cell r="W81">
            <v>0.9990521600201765</v>
          </cell>
          <cell r="X81">
            <v>0.9990521600201765</v>
          </cell>
          <cell r="Y81">
            <v>0.9773992781744103</v>
          </cell>
          <cell r="Z81">
            <v>0.9680679145808991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0.9745398294819783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0.9974533756619899</v>
          </cell>
          <cell r="Q82">
            <v>1.03411038509313</v>
          </cell>
          <cell r="R82">
            <v>0.9967270769100604</v>
          </cell>
          <cell r="S82">
            <v>1.028887111947758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</v>
          </cell>
          <cell r="G83">
            <v>1.0238084459509507</v>
          </cell>
          <cell r="H83">
            <v>0.9839521200640949</v>
          </cell>
          <cell r="I83">
            <v>0.9874142915537798</v>
          </cell>
          <cell r="J83">
            <v>1.0109833860596062</v>
          </cell>
          <cell r="K83">
            <v>0.9863144158376665</v>
          </cell>
          <cell r="L83">
            <v>1.0108797938445113</v>
          </cell>
          <cell r="M83">
            <v>1.0245156580026318</v>
          </cell>
          <cell r="N83">
            <v>0.9882027694935167</v>
          </cell>
          <cell r="O83">
            <v>0.9727329757725796</v>
          </cell>
          <cell r="P83">
            <v>0.9597947862068031</v>
          </cell>
          <cell r="Q83">
            <v>0.9950678199028306</v>
          </cell>
          <cell r="R83">
            <v>0.9590959086729355</v>
          </cell>
          <cell r="S83">
            <v>0.9900417500591804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</v>
          </cell>
          <cell r="Z83">
            <v>0.9689863585914757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</v>
          </cell>
          <cell r="G84">
            <v>1.0238084459509507</v>
          </cell>
          <cell r="H84">
            <v>0.9839521200640949</v>
          </cell>
          <cell r="I84">
            <v>0.9874142915537798</v>
          </cell>
          <cell r="J84">
            <v>1.0109833860596062</v>
          </cell>
          <cell r="K84">
            <v>0.9863144158376665</v>
          </cell>
          <cell r="L84">
            <v>1.0108797938445113</v>
          </cell>
          <cell r="M84">
            <v>1.0245156580026318</v>
          </cell>
          <cell r="N84">
            <v>0.9882027694935167</v>
          </cell>
          <cell r="O84">
            <v>0.9727329757725796</v>
          </cell>
          <cell r="P84">
            <v>0.9597947862068031</v>
          </cell>
          <cell r="Q84">
            <v>0.9950678199028306</v>
          </cell>
          <cell r="R84">
            <v>0.9590959086729355</v>
          </cell>
          <cell r="S84">
            <v>0.9900417500591804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</v>
          </cell>
          <cell r="Z84">
            <v>0.9689863585914757</v>
          </cell>
        </row>
        <row r="85">
          <cell r="C85">
            <v>1.0229777942798204</v>
          </cell>
          <cell r="D85">
            <v>1.1040497561441505</v>
          </cell>
          <cell r="E85">
            <v>1.040815744502123</v>
          </cell>
          <cell r="F85">
            <v>0.958520762578998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0.9942824823685175</v>
          </cell>
          <cell r="P85">
            <v>0.9810576657341297</v>
          </cell>
          <cell r="Q85">
            <v>1.017112122997799</v>
          </cell>
          <cell r="R85">
            <v>0.9803433055689532</v>
          </cell>
          <cell r="S85">
            <v>1.0119747077716597</v>
          </cell>
          <cell r="T85">
            <v>1.0157985178063205</v>
          </cell>
          <cell r="U85">
            <v>1.023123325676896</v>
          </cell>
          <cell r="V85">
            <v>0.9835624297556979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0.9904528642471067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0.9677600996263646</v>
          </cell>
          <cell r="G86">
            <v>1.0565767380246351</v>
          </cell>
          <cell r="H86">
            <v>1.015444759711967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0.9905142396451964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0.9870223015122478</v>
          </cell>
          <cell r="E91">
            <v>0.986707507963342</v>
          </cell>
          <cell r="F91">
            <v>0.9602463008881185</v>
          </cell>
          <cell r="G91">
            <v>0.867713149638365</v>
          </cell>
          <cell r="H91">
            <v>0.9926644848158115</v>
          </cell>
          <cell r="I91">
            <v>0.9534334389685148</v>
          </cell>
          <cell r="J91">
            <v>0.9630768516668318</v>
          </cell>
          <cell r="K91">
            <v>0.9315329805389349</v>
          </cell>
          <cell r="L91">
            <v>0.9595622764394863</v>
          </cell>
          <cell r="M91">
            <v>0.9808187074226795</v>
          </cell>
          <cell r="N91">
            <v>0.9933867378745304</v>
          </cell>
          <cell r="O91">
            <v>0.893277836809119</v>
          </cell>
          <cell r="P91">
            <v>0.9222878827787163</v>
          </cell>
          <cell r="Q91">
            <v>0.9791088606026307</v>
          </cell>
          <cell r="R91">
            <v>0.9264676320185046</v>
          </cell>
          <cell r="S91">
            <v>0.9629799454029908</v>
          </cell>
          <cell r="T91">
            <v>0.9795188863643796</v>
          </cell>
          <cell r="U91">
            <v>0.9284944175165172</v>
          </cell>
          <cell r="V91">
            <v>0.9314308743308393</v>
          </cell>
          <cell r="W91">
            <v>0.9497217645160926</v>
          </cell>
          <cell r="X91">
            <v>0.8943028632536382</v>
          </cell>
          <cell r="Y91">
            <v>0.907655627392727</v>
          </cell>
          <cell r="Z91">
            <v>0.9703460433250934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</v>
          </cell>
          <cell r="H92">
            <v>1.005716368611853</v>
          </cell>
          <cell r="I92">
            <v>0.9659694998864055</v>
          </cell>
          <cell r="J92">
            <v>0.9757397073918913</v>
          </cell>
          <cell r="K92">
            <v>0.9437810869234706</v>
          </cell>
          <cell r="L92">
            <v>0.9721789213570057</v>
          </cell>
          <cell r="M92">
            <v>0.9937148389858431</v>
          </cell>
          <cell r="N92">
            <v>1.0064481180947293</v>
          </cell>
          <cell r="O92">
            <v>0.9050229518021021</v>
          </cell>
          <cell r="P92">
            <v>0.9344144315337659</v>
          </cell>
          <cell r="Q92">
            <v>0.9919825105294048</v>
          </cell>
          <cell r="R92">
            <v>0.9386491375109098</v>
          </cell>
          <cell r="S92">
            <v>0.9756415269721658</v>
          </cell>
          <cell r="T92">
            <v>0.9923979274466523</v>
          </cell>
          <cell r="U92">
            <v>0.9407025718607794</v>
          </cell>
          <cell r="V92">
            <v>0.9436776381888887</v>
          </cell>
          <cell r="W92">
            <v>0.96220902310008</v>
          </cell>
          <cell r="X92">
            <v>0.9060614556362594</v>
          </cell>
          <cell r="Y92">
            <v>0.9195897863726882</v>
          </cell>
          <cell r="Z92">
            <v>0.9831044768070548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0.9731823191151734</v>
          </cell>
          <cell r="G93">
            <v>0.8794026017187276</v>
          </cell>
          <cell r="H93">
            <v>1.0060372266394986</v>
          </cell>
          <cell r="I93">
            <v>0.9662776772992152</v>
          </cell>
          <cell r="J93">
            <v>0.9760510018361105</v>
          </cell>
          <cell r="K93">
            <v>0.9440821854712623</v>
          </cell>
          <cell r="L93">
            <v>0.9724890797883093</v>
          </cell>
          <cell r="M93">
            <v>0.9940318681137662</v>
          </cell>
          <cell r="N93">
            <v>1.006769209575566</v>
          </cell>
          <cell r="O93">
            <v>0.9053116851750012</v>
          </cell>
          <cell r="P93">
            <v>0.9347125417971189</v>
          </cell>
          <cell r="Q93">
            <v>0.9922989869851142</v>
          </cell>
          <cell r="R93">
            <v>0.9389485987907621</v>
          </cell>
          <cell r="S93">
            <v>0.9759527900934624</v>
          </cell>
          <cell r="T93">
            <v>0.9927145364346114</v>
          </cell>
          <cell r="U93">
            <v>0.9410026882566425</v>
          </cell>
          <cell r="V93">
            <v>0.9439787037329848</v>
          </cell>
          <cell r="W93">
            <v>0.9625160007917732</v>
          </cell>
          <cell r="X93">
            <v>0.9063505203275125</v>
          </cell>
          <cell r="Y93">
            <v>0.9198831670656024</v>
          </cell>
          <cell r="Z93">
            <v>0.983418120865402</v>
          </cell>
        </row>
        <row r="94">
          <cell r="C94">
            <v>1.041399481648733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0.9929050891283805</v>
          </cell>
          <cell r="J94">
            <v>1.0029477341137325</v>
          </cell>
          <cell r="K94">
            <v>0.9700979630719462</v>
          </cell>
          <cell r="L94">
            <v>0.9992876572937595</v>
          </cell>
          <cell r="M94">
            <v>1.021424093501359</v>
          </cell>
          <cell r="N94">
            <v>1.034512433899262</v>
          </cell>
          <cell r="O94">
            <v>0.9302590762213181</v>
          </cell>
          <cell r="P94">
            <v>0.9604701230566627</v>
          </cell>
          <cell r="Q94">
            <v>1.0196434599092612</v>
          </cell>
          <cell r="R94">
            <v>0.9648229117484</v>
          </cell>
          <cell r="S94">
            <v>1.0028468159808</v>
          </cell>
          <cell r="T94">
            <v>1.0200704605250093</v>
          </cell>
          <cell r="U94">
            <v>0.9669336051154435</v>
          </cell>
          <cell r="V94">
            <v>0.9699916297197623</v>
          </cell>
          <cell r="W94">
            <v>0.989039753277579</v>
          </cell>
          <cell r="X94">
            <v>0.9313265382293167</v>
          </cell>
          <cell r="Y94">
            <v>0.9452320998823416</v>
          </cell>
          <cell r="Z94">
            <v>1.0105178665386514</v>
          </cell>
        </row>
        <row r="95">
          <cell r="C95">
            <v>1.152454587575131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</v>
          </cell>
          <cell r="Z95">
            <v>1.1182797491653809</v>
          </cell>
        </row>
        <row r="96">
          <cell r="C96">
            <v>1.007389722606576</v>
          </cell>
          <cell r="D96">
            <v>0.9943161225269275</v>
          </cell>
          <cell r="E96">
            <v>0.9939990027410168</v>
          </cell>
          <cell r="F96">
            <v>0.9673422546856724</v>
          </cell>
          <cell r="G96">
            <v>0.8741253091162708</v>
          </cell>
          <cell r="H96">
            <v>1</v>
          </cell>
          <cell r="I96">
            <v>0.960479047606326</v>
          </cell>
          <cell r="J96">
            <v>0.9701937224494642</v>
          </cell>
          <cell r="K96">
            <v>0.9384167508639945</v>
          </cell>
          <cell r="L96">
            <v>0.9666531754861087</v>
          </cell>
          <cell r="M96">
            <v>0.9880666855978736</v>
          </cell>
          <cell r="N96">
            <v>1.0007275903084745</v>
          </cell>
          <cell r="O96">
            <v>0.8998789122337406</v>
          </cell>
          <cell r="P96">
            <v>0.9291033343958572</v>
          </cell>
          <cell r="Q96">
            <v>0.9863442034841248</v>
          </cell>
          <cell r="R96">
            <v>0.9333139708230926</v>
          </cell>
          <cell r="S96">
            <v>0.9700961000752146</v>
          </cell>
          <cell r="T96">
            <v>0.9867572592225146</v>
          </cell>
          <cell r="U96">
            <v>0.9353557337037186</v>
          </cell>
          <cell r="V96">
            <v>0.9383138901193447</v>
          </cell>
          <cell r="W96">
            <v>0.9567399449092944</v>
          </cell>
          <cell r="X96">
            <v>0.9009115133393492</v>
          </cell>
          <cell r="Y96">
            <v>0.914362950701457</v>
          </cell>
          <cell r="Z96">
            <v>0.9775166314176544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0.977029903153729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0.9369063432215299</v>
          </cell>
          <cell r="P97">
            <v>0.9673332663646727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0.9738429339346664</v>
          </cell>
          <cell r="V97">
            <v>0.9769228099850584</v>
          </cell>
          <cell r="W97">
            <v>0.996107043973161</v>
          </cell>
          <cell r="X97">
            <v>0.9379814328949403</v>
          </cell>
          <cell r="Y97">
            <v>0.9519863582450881</v>
          </cell>
          <cell r="Z97">
            <v>1.0177386314191745</v>
          </cell>
        </row>
        <row r="98">
          <cell r="C98">
            <v>1.0383387351375584</v>
          </cell>
          <cell r="D98">
            <v>1.024863488104789</v>
          </cell>
          <cell r="E98">
            <v>1.0245366257693886</v>
          </cell>
          <cell r="F98">
            <v>0.9970609294846882</v>
          </cell>
          <cell r="G98">
            <v>0.9009801742577268</v>
          </cell>
          <cell r="H98">
            <v>1.0307219855796257</v>
          </cell>
          <cell r="I98">
            <v>0.9899868710564201</v>
          </cell>
          <cell r="J98">
            <v>1</v>
          </cell>
          <cell r="K98">
            <v>0.9672467767517173</v>
          </cell>
          <cell r="L98">
            <v>0.9963506804038923</v>
          </cell>
          <cell r="M98">
            <v>1.01842205606452</v>
          </cell>
          <cell r="N98">
            <v>1.031471928907065</v>
          </cell>
          <cell r="O98">
            <v>0.9275249791987948</v>
          </cell>
          <cell r="P98">
            <v>0.957647233637149</v>
          </cell>
          <cell r="Q98">
            <v>1.0166466558801115</v>
          </cell>
          <cell r="R98">
            <v>0.9619872291759829</v>
          </cell>
          <cell r="S98">
            <v>0.9998993784725765</v>
          </cell>
          <cell r="T98">
            <v>1.0170724015109396</v>
          </cell>
          <cell r="U98">
            <v>0.9640917190663845</v>
          </cell>
          <cell r="V98">
            <v>0.9671407559207537</v>
          </cell>
          <cell r="W98">
            <v>0.9861328957002495</v>
          </cell>
          <cell r="X98">
            <v>0.9285893038606794</v>
          </cell>
          <cell r="Y98">
            <v>0.9424539960874511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1.059229816417757</v>
          </cell>
          <cell r="F99">
            <v>1.030823729217372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0.9589331300887667</v>
          </cell>
          <cell r="P99">
            <v>0.9900753940511373</v>
          </cell>
          <cell r="Q99">
            <v>1.0510726738157687</v>
          </cell>
          <cell r="R99">
            <v>0.994562351922849</v>
          </cell>
          <cell r="S99">
            <v>1.0337582946830959</v>
          </cell>
          <cell r="T99">
            <v>1.051512836182872</v>
          </cell>
          <cell r="U99">
            <v>0.9967381047306992</v>
          </cell>
          <cell r="V99">
            <v>0.9998903890573617</v>
          </cell>
          <cell r="W99">
            <v>1.0195256468178235</v>
          </cell>
          <cell r="X99">
            <v>0.9600334952566496</v>
          </cell>
          <cell r="Y99">
            <v>0.9743676781766829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</v>
          </cell>
          <cell r="F100">
            <v>1.0007128505000948</v>
          </cell>
          <cell r="G100">
            <v>0.9042801816449756</v>
          </cell>
          <cell r="H100">
            <v>1.0344971964708252</v>
          </cell>
          <cell r="I100">
            <v>0.9936128820177125</v>
          </cell>
          <cell r="J100">
            <v>1.0036626859075646</v>
          </cell>
          <cell r="K100">
            <v>0.9707894978900631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0.9309222118690204</v>
          </cell>
          <cell r="P100">
            <v>0.9611547946642099</v>
          </cell>
          <cell r="Q100">
            <v>1.020370313259576</v>
          </cell>
          <cell r="R100">
            <v>0.9655106862435429</v>
          </cell>
          <cell r="S100">
            <v>1.0035616958350906</v>
          </cell>
          <cell r="T100">
            <v>1.0207976182629266</v>
          </cell>
          <cell r="U100">
            <v>0.9676228842194086</v>
          </cell>
          <cell r="V100">
            <v>0.970683088738096</v>
          </cell>
          <cell r="W100">
            <v>0.9897447907603167</v>
          </cell>
          <cell r="X100">
            <v>0.9319904348178452</v>
          </cell>
          <cell r="Y100">
            <v>0.9459059090574485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1.006324914117788</v>
          </cell>
          <cell r="E101">
            <v>1.0060039643372387</v>
          </cell>
          <cell r="F101">
            <v>0.9790252710527722</v>
          </cell>
          <cell r="G101">
            <v>0.8846825035775218</v>
          </cell>
          <cell r="H101">
            <v>1.0120774382701767</v>
          </cell>
          <cell r="I101">
            <v>0.9720791740135896</v>
          </cell>
          <cell r="J101">
            <v>0.9819111772424606</v>
          </cell>
          <cell r="K101">
            <v>0.9497504212442541</v>
          </cell>
          <cell r="L101">
            <v>0.9783278695417125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</v>
          </cell>
          <cell r="Q101">
            <v>0.9982567147148509</v>
          </cell>
          <cell r="R101">
            <v>0.944586012692402</v>
          </cell>
          <cell r="S101">
            <v>0.9818123758400121</v>
          </cell>
          <cell r="T101">
            <v>0.9986747591084232</v>
          </cell>
          <cell r="U101">
            <v>0.9466524348381812</v>
          </cell>
          <cell r="V101">
            <v>0.9496463182053104</v>
          </cell>
          <cell r="W101">
            <v>0.9682949125345487</v>
          </cell>
          <cell r="X101">
            <v>0.9117922165285967</v>
          </cell>
          <cell r="Y101">
            <v>0.9254061127950904</v>
          </cell>
          <cell r="Z101">
            <v>0.9893225281916722</v>
          </cell>
        </row>
        <row r="102">
          <cell r="C102">
            <v>1.006657288519494</v>
          </cell>
          <cell r="D102">
            <v>0.9935931937485898</v>
          </cell>
          <cell r="E102">
            <v>0.9932763045282047</v>
          </cell>
          <cell r="F102">
            <v>0.9666389375629074</v>
          </cell>
          <cell r="G102">
            <v>0.8734897664276664</v>
          </cell>
          <cell r="H102">
            <v>0.9992729386942851</v>
          </cell>
          <cell r="I102">
            <v>0.9597807204558616</v>
          </cell>
          <cell r="J102">
            <v>0.9694883321348238</v>
          </cell>
          <cell r="K102">
            <v>0.9377344643558067</v>
          </cell>
          <cell r="L102">
            <v>0.9659503593661664</v>
          </cell>
          <cell r="M102">
            <v>0.9873483005433095</v>
          </cell>
          <cell r="N102">
            <v>1</v>
          </cell>
          <cell r="O102">
            <v>0.8992246450968266</v>
          </cell>
          <cell r="P102">
            <v>0.9284278193124075</v>
          </cell>
          <cell r="Q102">
            <v>0.9856270707796554</v>
          </cell>
          <cell r="R102">
            <v>0.9326353943488241</v>
          </cell>
          <cell r="S102">
            <v>0.9693907807380251</v>
          </cell>
          <cell r="T102">
            <v>0.9860398262012007</v>
          </cell>
          <cell r="U102">
            <v>0.9346756727426642</v>
          </cell>
          <cell r="V102">
            <v>0.9376316783972242</v>
          </cell>
          <cell r="W102">
            <v>0.9560443363157191</v>
          </cell>
          <cell r="X102">
            <v>0.9002564954381271</v>
          </cell>
          <cell r="Y102">
            <v>0.9136981527806227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</v>
          </cell>
          <cell r="E103">
            <v>1.1045919503476807</v>
          </cell>
          <cell r="F103">
            <v>1.0749693559153082</v>
          </cell>
          <cell r="G103">
            <v>0.971381034973314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1.041156800190239</v>
          </cell>
          <cell r="G104">
            <v>0.9408267915480731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0.9685455631465152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</v>
          </cell>
          <cell r="T104">
            <v>1.062053296648802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0.9696569584750876</v>
          </cell>
          <cell r="Y104">
            <v>0.9841348285505991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</v>
          </cell>
          <cell r="G105">
            <v>0.886227450851887</v>
          </cell>
          <cell r="H105">
            <v>1.0138448590944602</v>
          </cell>
          <cell r="I105">
            <v>0.9737767446836169</v>
          </cell>
          <cell r="J105">
            <v>0.9836259178311069</v>
          </cell>
          <cell r="K105">
            <v>0.9514089985515876</v>
          </cell>
          <cell r="L105">
            <v>0.9800363524939263</v>
          </cell>
          <cell r="M105">
            <v>1.0017463296359064</v>
          </cell>
          <cell r="N105">
            <v>1.014582522788234</v>
          </cell>
          <cell r="O105">
            <v>0.9123376089756928</v>
          </cell>
          <cell r="P105">
            <v>0.941966639144761</v>
          </cell>
          <cell r="Q105">
            <v>1</v>
          </cell>
          <cell r="R105">
            <v>0.9462355712400294</v>
          </cell>
          <cell r="S105">
            <v>0.9835269438888412</v>
          </cell>
          <cell r="T105">
            <v>1.000418774436886</v>
          </cell>
          <cell r="U105">
            <v>0.948305602040042</v>
          </cell>
          <cell r="V105">
            <v>0.9513047137144218</v>
          </cell>
          <cell r="W105">
            <v>0.9699858746366051</v>
          </cell>
          <cell r="X105">
            <v>0.9133845062981093</v>
          </cell>
          <cell r="Y105">
            <v>0.9270221769151135</v>
          </cell>
          <cell r="Z105">
            <v>0.9910502114421232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0.9641759797510954</v>
          </cell>
          <cell r="P106">
            <v>0.9954885102346406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</v>
          </cell>
          <cell r="Y106">
            <v>0.9796949143438592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</v>
          </cell>
          <cell r="G107">
            <v>0.9010708413821035</v>
          </cell>
          <cell r="H107">
            <v>1.0308257088369563</v>
          </cell>
          <cell r="I107">
            <v>0.9900864950718357</v>
          </cell>
          <cell r="J107">
            <v>1.0001006316531342</v>
          </cell>
          <cell r="K107">
            <v>0.9673441123938505</v>
          </cell>
          <cell r="L107">
            <v>0.9964509448199628</v>
          </cell>
          <cell r="M107">
            <v>1.01852454155961</v>
          </cell>
          <cell r="N107">
            <v>1.0315757276324324</v>
          </cell>
          <cell r="O107">
            <v>0.9276183175707748</v>
          </cell>
          <cell r="P107">
            <v>0.9577436032613892</v>
          </cell>
          <cell r="Q107">
            <v>1.016748962713746</v>
          </cell>
          <cell r="R107">
            <v>0.9620840355411489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0.9672380808938355</v>
          </cell>
          <cell r="W107">
            <v>0.9862321318837539</v>
          </cell>
          <cell r="X107">
            <v>0.9286827493374097</v>
          </cell>
          <cell r="Y107">
            <v>0.9425488367910803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0.9803244370838076</v>
          </cell>
          <cell r="G108">
            <v>0.8858564768046514</v>
          </cell>
          <cell r="H108">
            <v>1.0134204645101061</v>
          </cell>
          <cell r="I108">
            <v>0.9733691225774274</v>
          </cell>
          <cell r="J108">
            <v>0.9832141728695251</v>
          </cell>
          <cell r="K108">
            <v>0.951010739564654</v>
          </cell>
          <cell r="L108">
            <v>0.9796261101213015</v>
          </cell>
          <cell r="M108">
            <v>1.0013269994855583</v>
          </cell>
          <cell r="N108">
            <v>1.0141578194184935</v>
          </cell>
          <cell r="O108">
            <v>0.9119557052387665</v>
          </cell>
          <cell r="P108">
            <v>0.9415723327213382</v>
          </cell>
          <cell r="Q108">
            <v>0.9995814008617324</v>
          </cell>
          <cell r="R108">
            <v>0.9458394778453103</v>
          </cell>
          <cell r="S108">
            <v>0.9831152403576665</v>
          </cell>
          <cell r="T108">
            <v>1</v>
          </cell>
          <cell r="U108">
            <v>0.9479086421322138</v>
          </cell>
          <cell r="V108">
            <v>0.950906498381031</v>
          </cell>
          <cell r="W108">
            <v>0.9695798393853505</v>
          </cell>
          <cell r="X108">
            <v>0.913002164330866</v>
          </cell>
          <cell r="Y108">
            <v>0.9266341262307018</v>
          </cell>
          <cell r="Z108">
            <v>0.9906353586776336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</v>
          </cell>
          <cell r="F109">
            <v>1.0341971720805057</v>
          </cell>
          <cell r="G109">
            <v>0.9345378208727131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0.9620713059303108</v>
          </cell>
          <cell r="P109">
            <v>0.9933154851330158</v>
          </cell>
          <cell r="Q109">
            <v>1.0545123827685405</v>
          </cell>
          <cell r="R109">
            <v>0.9978171268886745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0.9315915690058584</v>
          </cell>
          <cell r="H110">
            <v>1.0657414438070498</v>
          </cell>
          <cell r="I110">
            <v>1.023622326942386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</v>
          </cell>
          <cell r="P110">
            <v>0.9901839290449852</v>
          </cell>
          <cell r="Q110">
            <v>1.0511878955118859</v>
          </cell>
          <cell r="R110">
            <v>0.9946713787902937</v>
          </cell>
          <cell r="S110">
            <v>1.0338716183257477</v>
          </cell>
          <cell r="T110">
            <v>1.05162810613089</v>
          </cell>
          <cell r="U110">
            <v>0.9968473701106036</v>
          </cell>
          <cell r="V110">
            <v>1</v>
          </cell>
          <cell r="W110">
            <v>1.0196374102355088</v>
          </cell>
          <cell r="X110">
            <v>0.9601387369686724</v>
          </cell>
          <cell r="Y110">
            <v>0.9744744912442451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</v>
          </cell>
          <cell r="L111">
            <v>1.0103614682647688</v>
          </cell>
          <cell r="M111">
            <v>1.032743213926904</v>
          </cell>
          <cell r="N111">
            <v>1.0459765954512859</v>
          </cell>
          <cell r="O111">
            <v>0.9405679328242696</v>
          </cell>
          <cell r="P111">
            <v>0.9711137695666535</v>
          </cell>
          <cell r="Q111">
            <v>1.0309428478787275</v>
          </cell>
          <cell r="R111">
            <v>0.9755147945783504</v>
          </cell>
          <cell r="S111">
            <v>1.0139600684982235</v>
          </cell>
          <cell r="T111">
            <v>1.0313745803893095</v>
          </cell>
          <cell r="U111">
            <v>0.9776488780265121</v>
          </cell>
          <cell r="V111">
            <v>0.9807407907572036</v>
          </cell>
          <cell r="W111">
            <v>1</v>
          </cell>
          <cell r="X111">
            <v>0.9416472241312783</v>
          </cell>
          <cell r="Y111">
            <v>0.9557068831156046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</v>
          </cell>
          <cell r="H112">
            <v>1.1099869245686138</v>
          </cell>
          <cell r="I112">
            <v>1.0661191841651372</v>
          </cell>
          <cell r="J112">
            <v>1.076902346217456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0.9988538262744794</v>
          </cell>
          <cell r="P112">
            <v>1.031292552752502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</v>
          </cell>
          <cell r="E113">
            <v>1.0870945744011902</v>
          </cell>
          <cell r="F113">
            <v>1.0579412190132726</v>
          </cell>
          <cell r="G113">
            <v>0.9559937970427196</v>
          </cell>
          <cell r="H113">
            <v>1.0936576107254194</v>
          </cell>
          <cell r="I113">
            <v>1.050435220356961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0.9841594210957423</v>
          </cell>
          <cell r="P113">
            <v>1.016120932812394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0.9852887331537346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</v>
          </cell>
          <cell r="G114">
            <v>0.8942306258754502</v>
          </cell>
          <cell r="H114">
            <v>1.0230004972393552</v>
          </cell>
          <cell r="I114">
            <v>0.9825705432892538</v>
          </cell>
          <cell r="J114">
            <v>0.9925086604843029</v>
          </cell>
          <cell r="K114">
            <v>0.9600008027516065</v>
          </cell>
          <cell r="L114">
            <v>0.9888866791802908</v>
          </cell>
          <cell r="M114">
            <v>1.0107927106722663</v>
          </cell>
          <cell r="N114">
            <v>1.0237448224867112</v>
          </cell>
          <cell r="O114">
            <v>0.9205765746703267</v>
          </cell>
          <cell r="P114">
            <v>0.9504731730737049</v>
          </cell>
          <cell r="Q114">
            <v>1.0090306106134153</v>
          </cell>
          <cell r="R114">
            <v>0.9547806562324609</v>
          </cell>
          <cell r="S114">
            <v>0.9924087927469039</v>
          </cell>
          <cell r="T114">
            <v>1.0094531668391757</v>
          </cell>
          <cell r="U114">
            <v>0.956869380674586</v>
          </cell>
          <cell r="V114">
            <v>0.9598955761586833</v>
          </cell>
          <cell r="W114">
            <v>0.9787454393709615</v>
          </cell>
          <cell r="X114">
            <v>0.9216329261148142</v>
          </cell>
          <cell r="Y114">
            <v>0.9353937532248344</v>
          </cell>
          <cell r="Z114">
            <v>1</v>
          </cell>
        </row>
        <row r="119">
          <cell r="C119">
            <v>1</v>
          </cell>
          <cell r="D119">
            <v>0.9794253806831075</v>
          </cell>
          <cell r="E119">
            <v>1.0432651161155553</v>
          </cell>
          <cell r="F119">
            <v>0.9964763288431192</v>
          </cell>
          <cell r="G119">
            <v>0.9958954257467504</v>
          </cell>
          <cell r="H119">
            <v>0.9969086782042353</v>
          </cell>
          <cell r="I119">
            <v>0.9990896334683709</v>
          </cell>
          <cell r="J119">
            <v>0.9483466034256481</v>
          </cell>
          <cell r="K119">
            <v>0.9124487520870193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0.9725536135726445</v>
          </cell>
          <cell r="Q119">
            <v>1.0053595552260342</v>
          </cell>
          <cell r="R119">
            <v>0.9715681406147152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</v>
          </cell>
          <cell r="X119">
            <v>1.007976165685194</v>
          </cell>
          <cell r="Y119">
            <v>0.9775416912741461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</v>
          </cell>
          <cell r="K120">
            <v>0.9316164049686206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0.9919777042505146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0.9980767402539155</v>
          </cell>
          <cell r="Z120">
            <v>1.0291505463495663</v>
          </cell>
        </row>
        <row r="121">
          <cell r="C121">
            <v>0.9585291260608361</v>
          </cell>
          <cell r="D121">
            <v>0.9388077541879808</v>
          </cell>
          <cell r="E121">
            <v>1</v>
          </cell>
          <cell r="F121">
            <v>0.9551515846263054</v>
          </cell>
          <cell r="G121">
            <v>0.954594772089017</v>
          </cell>
          <cell r="H121">
            <v>0.955566004081569</v>
          </cell>
          <cell r="I121">
            <v>0.9576565132248785</v>
          </cell>
          <cell r="J121">
            <v>0.9090178409843488</v>
          </cell>
          <cell r="K121">
            <v>0.8746087049132711</v>
          </cell>
          <cell r="L121">
            <v>0.9661745131625239</v>
          </cell>
          <cell r="M121">
            <v>0.9615469013347474</v>
          </cell>
          <cell r="N121">
            <v>0.9617522477755294</v>
          </cell>
          <cell r="O121">
            <v>0.9388602417417589</v>
          </cell>
          <cell r="P121">
            <v>0.932220965265095</v>
          </cell>
          <cell r="Q121">
            <v>0.9636664158477213</v>
          </cell>
          <cell r="R121">
            <v>0.9312763607319745</v>
          </cell>
          <cell r="S121">
            <v>0.9661745131836826</v>
          </cell>
          <cell r="T121">
            <v>0.9661745132065243</v>
          </cell>
          <cell r="U121">
            <v>0.9661745131704028</v>
          </cell>
          <cell r="V121">
            <v>0.9661745131797838</v>
          </cell>
          <cell r="W121">
            <v>0.9390502460094912</v>
          </cell>
          <cell r="X121">
            <v>0.9661745131843816</v>
          </cell>
          <cell r="Y121">
            <v>0.937002183025039</v>
          </cell>
          <cell r="Z121">
            <v>0.9661745131397697</v>
          </cell>
        </row>
        <row r="122">
          <cell r="C122">
            <v>1.0035361313208229</v>
          </cell>
          <cell r="D122">
            <v>0.98288875744815</v>
          </cell>
          <cell r="E122">
            <v>1.0469542385685735</v>
          </cell>
          <cell r="F122">
            <v>1</v>
          </cell>
          <cell r="G122">
            <v>0.9994170427539978</v>
          </cell>
          <cell r="H122">
            <v>1.0004338782052336</v>
          </cell>
          <cell r="I122">
            <v>1.0026225456135878</v>
          </cell>
          <cell r="J122">
            <v>0.9517000815530176</v>
          </cell>
          <cell r="K122">
            <v>0.91567529069792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0.9829437095150501</v>
          </cell>
          <cell r="P122">
            <v>0.9759926908667781</v>
          </cell>
          <cell r="Q122">
            <v>1.0089146386379575</v>
          </cell>
          <cell r="R122">
            <v>0.9750037331470566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</v>
          </cell>
          <cell r="X122">
            <v>1.0115405017753165</v>
          </cell>
          <cell r="Y122">
            <v>0.9809984070660709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</v>
          </cell>
          <cell r="E123">
            <v>1.047564924131754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0.9522552056251802</v>
          </cell>
          <cell r="K123">
            <v>0.9162094016074424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0.9835170579105258</v>
          </cell>
          <cell r="P123">
            <v>0.9765619847519597</v>
          </cell>
          <cell r="Q123">
            <v>1.0095031358058375</v>
          </cell>
          <cell r="R123">
            <v>0.9755724501758868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0.9837160997168375</v>
          </cell>
          <cell r="X123">
            <v>1.012130530602031</v>
          </cell>
          <cell r="Y123">
            <v>0.9815706207719128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0.9824624883869794</v>
          </cell>
          <cell r="E124">
            <v>1.0465001849465525</v>
          </cell>
          <cell r="F124">
            <v>0.9995663099634212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</v>
          </cell>
          <cell r="K124">
            <v>0.9152781714476029</v>
          </cell>
          <cell r="L124">
            <v>1.0111018067152264</v>
          </cell>
          <cell r="M124">
            <v>1.0062590100815976</v>
          </cell>
          <cell r="N124">
            <v>1.006473905169854</v>
          </cell>
          <cell r="O124">
            <v>0.9825174166217155</v>
          </cell>
          <cell r="P124">
            <v>0.9755694125609755</v>
          </cell>
          <cell r="Q124">
            <v>1.0084770824114218</v>
          </cell>
          <cell r="R124">
            <v>0.9745808837423636</v>
          </cell>
          <cell r="S124">
            <v>1.0111018067373692</v>
          </cell>
          <cell r="T124">
            <v>1.011101806761273</v>
          </cell>
          <cell r="U124">
            <v>1.0111018067234718</v>
          </cell>
          <cell r="V124">
            <v>1.0111018067332889</v>
          </cell>
          <cell r="W124">
            <v>0.9827162561230381</v>
          </cell>
          <cell r="X124">
            <v>1.0111018067381006</v>
          </cell>
          <cell r="Y124">
            <v>0.9805729578310267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0.9803178292251934</v>
          </cell>
          <cell r="E125">
            <v>1.044215735172657</v>
          </cell>
          <cell r="F125">
            <v>0.9973843141418859</v>
          </cell>
          <cell r="G125">
            <v>0.9968028817289079</v>
          </cell>
          <cell r="H125">
            <v>0.9978170574580337</v>
          </cell>
          <cell r="I125">
            <v>1</v>
          </cell>
          <cell r="J125">
            <v>0.9492107331085333</v>
          </cell>
          <cell r="K125">
            <v>0.9132801717894169</v>
          </cell>
          <cell r="L125">
            <v>1.0088946295670889</v>
          </cell>
          <cell r="M125">
            <v>1.0040624044802535</v>
          </cell>
          <cell r="N125">
            <v>1.00427683046488</v>
          </cell>
          <cell r="O125">
            <v>0.9803726375547492</v>
          </cell>
          <cell r="P125">
            <v>0.9734398005876551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0.9805710430008654</v>
          </cell>
          <cell r="X125">
            <v>1.008894629589913</v>
          </cell>
          <cell r="Y125">
            <v>0.9784324234058757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</v>
          </cell>
          <cell r="F126">
            <v>1.0507511971294201</v>
          </cell>
          <cell r="G126">
            <v>1.050138654105308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1.032829279483772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1.062877393209667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1.092564021731668</v>
          </cell>
          <cell r="I127">
            <v>1.094954243932254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</v>
          </cell>
          <cell r="D128">
            <v>0.9716751388059647</v>
          </cell>
          <cell r="E128">
            <v>1.0350097072285183</v>
          </cell>
          <cell r="F128">
            <v>0.9885911619629276</v>
          </cell>
          <cell r="G128">
            <v>0.9880148555817275</v>
          </cell>
          <cell r="H128">
            <v>0.9890200901219898</v>
          </cell>
          <cell r="I128">
            <v>0.9911837873783652</v>
          </cell>
          <cell r="J128">
            <v>0.9408422894627106</v>
          </cell>
          <cell r="K128">
            <v>0.9052284996117982</v>
          </cell>
          <cell r="L128">
            <v>1</v>
          </cell>
          <cell r="M128">
            <v>0.9952103768369658</v>
          </cell>
          <cell r="N128">
            <v>0.99542291239652</v>
          </cell>
          <cell r="O128">
            <v>0.9717294639336337</v>
          </cell>
          <cell r="P128">
            <v>0.9648577483313127</v>
          </cell>
          <cell r="Q128">
            <v>0.9974040949325056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0.9719261201951516</v>
          </cell>
          <cell r="X128">
            <v>1.000000000022623</v>
          </cell>
          <cell r="Y128">
            <v>0.9698063551252281</v>
          </cell>
          <cell r="Z128">
            <v>0.9999999999764492</v>
          </cell>
        </row>
        <row r="129">
          <cell r="C129">
            <v>0.9968615412626027</v>
          </cell>
          <cell r="D129">
            <v>0.976351494539474</v>
          </cell>
          <cell r="E129">
            <v>1.0399908715964608</v>
          </cell>
          <cell r="F129">
            <v>0.993348929002252</v>
          </cell>
          <cell r="G129">
            <v>0.9927698490462816</v>
          </cell>
          <cell r="H129">
            <v>0.9937799214527381</v>
          </cell>
          <cell r="I129">
            <v>0.9959540318787691</v>
          </cell>
          <cell r="J129">
            <v>0.9453702567420459</v>
          </cell>
          <cell r="K129">
            <v>0.9095850693286046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0.9764060811162757</v>
          </cell>
          <cell r="P129">
            <v>0.9695012941865401</v>
          </cell>
          <cell r="Q129">
            <v>1.0022042757457092</v>
          </cell>
          <cell r="R129">
            <v>0.9685189140948262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</v>
          </cell>
          <cell r="X129">
            <v>1.0048126740809113</v>
          </cell>
          <cell r="Y129">
            <v>0.9744737170119968</v>
          </cell>
          <cell r="Z129">
            <v>1.0048126740345151</v>
          </cell>
        </row>
        <row r="130">
          <cell r="C130">
            <v>0.9966486985373332</v>
          </cell>
          <cell r="D130">
            <v>0.9761430309722512</v>
          </cell>
          <cell r="E130">
            <v>1.039768820205968</v>
          </cell>
          <cell r="F130">
            <v>0.9931368362647545</v>
          </cell>
          <cell r="G130">
            <v>0.9925578799497821</v>
          </cell>
          <cell r="H130">
            <v>0.9935677366928242</v>
          </cell>
          <cell r="I130">
            <v>0.995741382918393</v>
          </cell>
          <cell r="J130">
            <v>0.9451684080664726</v>
          </cell>
          <cell r="K130">
            <v>0.9093908612495415</v>
          </cell>
          <cell r="L130">
            <v>1.004598133664073</v>
          </cell>
          <cell r="M130">
            <v>0.9997864871735346</v>
          </cell>
          <cell r="N130">
            <v>1</v>
          </cell>
          <cell r="O130">
            <v>0.9761976058941185</v>
          </cell>
          <cell r="P130">
            <v>0.9692942932249565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</v>
          </cell>
          <cell r="U130">
            <v>1.0045981336722654</v>
          </cell>
          <cell r="V130">
            <v>1.0045981336820191</v>
          </cell>
          <cell r="W130">
            <v>0.9763951664074126</v>
          </cell>
          <cell r="X130">
            <v>1.0045981336868</v>
          </cell>
          <cell r="Y130">
            <v>0.9742656543743613</v>
          </cell>
          <cell r="Z130">
            <v>1.004598133640414</v>
          </cell>
        </row>
        <row r="131">
          <cell r="C131">
            <v>1.0209497467723074</v>
          </cell>
          <cell r="D131">
            <v>0.9999440943907895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</v>
          </cell>
          <cell r="K131">
            <v>0.9315643223859503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1.029093011103923</v>
          </cell>
          <cell r="W131">
            <v>1.0002023775843143</v>
          </cell>
          <cell r="X131">
            <v>1.0290930111088203</v>
          </cell>
          <cell r="Y131">
            <v>0.9980209421657127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1.007065694903153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0.9751098450417838</v>
          </cell>
          <cell r="K132">
            <v>0.9381989222529009</v>
          </cell>
          <cell r="L132">
            <v>1.036422210143894</v>
          </cell>
          <cell r="M132">
            <v>1.0314581383195056</v>
          </cell>
          <cell r="N132">
            <v>1.031678414893873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</v>
          </cell>
          <cell r="E133">
            <v>1.0377034869688975</v>
          </cell>
          <cell r="F133">
            <v>0.9911641299505851</v>
          </cell>
          <cell r="G133">
            <v>0.9905863236390529</v>
          </cell>
          <cell r="H133">
            <v>0.9915941744643798</v>
          </cell>
          <cell r="I133">
            <v>0.9937635030919326</v>
          </cell>
          <cell r="J133">
            <v>0.9432909833063975</v>
          </cell>
          <cell r="K133">
            <v>0.9075845028218529</v>
          </cell>
          <cell r="L133">
            <v>1.002602661329228</v>
          </cell>
          <cell r="M133">
            <v>0.9978005723992057</v>
          </cell>
          <cell r="N133">
            <v>0.9980136611168419</v>
          </cell>
          <cell r="O133">
            <v>0.9742585466318852</v>
          </cell>
          <cell r="P133">
            <v>0.9673689462811005</v>
          </cell>
          <cell r="Q133">
            <v>1</v>
          </cell>
          <cell r="R133">
            <v>0.9663887268632747</v>
          </cell>
          <cell r="S133">
            <v>1.0026026613511845</v>
          </cell>
          <cell r="T133">
            <v>1.0026026613748873</v>
          </cell>
          <cell r="U133">
            <v>1.002602661337404</v>
          </cell>
          <cell r="V133">
            <v>1.0026026613471386</v>
          </cell>
          <cell r="W133">
            <v>0.97445571472305</v>
          </cell>
          <cell r="X133">
            <v>1.00260266135191</v>
          </cell>
          <cell r="Y133">
            <v>0.972330432622552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</v>
          </cell>
          <cell r="K134">
            <v>0.9391505484213482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1.00814353432511</v>
          </cell>
          <cell r="P134">
            <v>1.0010143117263044</v>
          </cell>
          <cell r="Q134">
            <v>1.034780282718965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</v>
          </cell>
          <cell r="D135">
            <v>0.9716751387846854</v>
          </cell>
          <cell r="E135">
            <v>1.035009707205852</v>
          </cell>
          <cell r="F135">
            <v>0.9885911619412779</v>
          </cell>
          <cell r="G135">
            <v>0.9880148555600905</v>
          </cell>
          <cell r="H135">
            <v>0.9890200901003307</v>
          </cell>
          <cell r="I135">
            <v>0.9911837873566587</v>
          </cell>
          <cell r="J135">
            <v>0.9408422894421066</v>
          </cell>
          <cell r="K135">
            <v>0.9052284995919742</v>
          </cell>
          <cell r="L135">
            <v>0.9999999999781004</v>
          </cell>
          <cell r="M135">
            <v>0.9952103768151711</v>
          </cell>
          <cell r="N135">
            <v>0.9954229123747207</v>
          </cell>
          <cell r="O135">
            <v>0.9717294639123533</v>
          </cell>
          <cell r="P135">
            <v>0.9648577483101827</v>
          </cell>
          <cell r="Q135">
            <v>0.9974040949106628</v>
          </cell>
          <cell r="R135">
            <v>0.9638800734489323</v>
          </cell>
          <cell r="S135">
            <v>1</v>
          </cell>
          <cell r="T135">
            <v>1.000000000023641</v>
          </cell>
          <cell r="U135">
            <v>0.9999999999862552</v>
          </cell>
          <cell r="V135">
            <v>0.9999999999959646</v>
          </cell>
          <cell r="W135">
            <v>0.9719261201738668</v>
          </cell>
          <cell r="X135">
            <v>1.0000000000007234</v>
          </cell>
          <cell r="Y135">
            <v>0.9698063551039897</v>
          </cell>
          <cell r="Z135">
            <v>0.9999999999545496</v>
          </cell>
        </row>
        <row r="136">
          <cell r="C136">
            <v>0.992086950089053</v>
          </cell>
          <cell r="D136">
            <v>0.9716751387617139</v>
          </cell>
          <cell r="E136">
            <v>1.035009707181383</v>
          </cell>
          <cell r="F136">
            <v>0.9885911619179064</v>
          </cell>
          <cell r="G136">
            <v>0.9880148555367326</v>
          </cell>
          <cell r="H136">
            <v>0.989020090076949</v>
          </cell>
          <cell r="I136">
            <v>0.991183787333226</v>
          </cell>
          <cell r="J136">
            <v>0.9408422894198639</v>
          </cell>
          <cell r="K136">
            <v>0.9052284995705734</v>
          </cell>
          <cell r="L136">
            <v>0.9999999999544592</v>
          </cell>
          <cell r="M136">
            <v>0.9952103767916431</v>
          </cell>
          <cell r="N136">
            <v>0.9954229123511876</v>
          </cell>
          <cell r="O136">
            <v>0.9717294638893804</v>
          </cell>
          <cell r="P136">
            <v>0.9648577482873723</v>
          </cell>
          <cell r="Q136">
            <v>0.997404094887083</v>
          </cell>
          <cell r="R136">
            <v>0.963880073426145</v>
          </cell>
          <cell r="S136">
            <v>0.9999999999763588</v>
          </cell>
          <cell r="T136">
            <v>1</v>
          </cell>
          <cell r="U136">
            <v>0.999999999962614</v>
          </cell>
          <cell r="V136">
            <v>0.9999999999723234</v>
          </cell>
          <cell r="W136">
            <v>0.9719261201508893</v>
          </cell>
          <cell r="X136">
            <v>0.9999999999770822</v>
          </cell>
          <cell r="Y136">
            <v>0.9698063550810624</v>
          </cell>
          <cell r="Z136">
            <v>0.9999999999309084</v>
          </cell>
        </row>
        <row r="137">
          <cell r="C137">
            <v>0.9920869501261431</v>
          </cell>
          <cell r="D137">
            <v>0.9716751387980408</v>
          </cell>
          <cell r="E137">
            <v>1.035009707220078</v>
          </cell>
          <cell r="F137">
            <v>0.9885911619548658</v>
          </cell>
          <cell r="G137">
            <v>0.9880148555736705</v>
          </cell>
          <cell r="H137">
            <v>0.9890200901139244</v>
          </cell>
          <cell r="I137">
            <v>0.9911837873702823</v>
          </cell>
          <cell r="J137">
            <v>0.9408422894550382</v>
          </cell>
          <cell r="K137">
            <v>0.9052284996044162</v>
          </cell>
          <cell r="L137">
            <v>0.9999999999918452</v>
          </cell>
          <cell r="M137">
            <v>0.99521037682885</v>
          </cell>
          <cell r="N137">
            <v>0.9954229123884025</v>
          </cell>
          <cell r="O137">
            <v>0.9717294639257095</v>
          </cell>
          <cell r="P137">
            <v>0.9648577483234444</v>
          </cell>
          <cell r="Q137">
            <v>0.9974040949243719</v>
          </cell>
          <cell r="R137">
            <v>0.9638800734621806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0.9719261201872257</v>
          </cell>
          <cell r="X137">
            <v>1.0000000000144682</v>
          </cell>
          <cell r="Y137">
            <v>0.9698063551173195</v>
          </cell>
          <cell r="Z137">
            <v>0.9999999999682944</v>
          </cell>
        </row>
        <row r="138">
          <cell r="C138">
            <v>0.9920869501165107</v>
          </cell>
          <cell r="D138">
            <v>0.9716751387886066</v>
          </cell>
          <cell r="E138">
            <v>1.0350097072100288</v>
          </cell>
          <cell r="F138">
            <v>0.9885911619452674</v>
          </cell>
          <cell r="G138">
            <v>0.9880148555640775</v>
          </cell>
          <cell r="H138">
            <v>0.9890200901043218</v>
          </cell>
          <cell r="I138">
            <v>0.9911837873606586</v>
          </cell>
          <cell r="J138">
            <v>0.9408422894459033</v>
          </cell>
          <cell r="K138">
            <v>0.9052284995956271</v>
          </cell>
          <cell r="L138">
            <v>0.999999999982136</v>
          </cell>
          <cell r="M138">
            <v>0.9952103768191872</v>
          </cell>
          <cell r="N138">
            <v>0.9954229123787377</v>
          </cell>
          <cell r="O138">
            <v>0.9717294639162747</v>
          </cell>
          <cell r="P138">
            <v>0.9648577483140763</v>
          </cell>
          <cell r="Q138">
            <v>0.9974040949146878</v>
          </cell>
          <cell r="R138">
            <v>0.963880073452822</v>
          </cell>
          <cell r="S138">
            <v>1.0000000000040354</v>
          </cell>
          <cell r="T138">
            <v>1.0000000000276767</v>
          </cell>
          <cell r="U138">
            <v>0.9999999999902908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0.9698063551079034</v>
          </cell>
          <cell r="Z138">
            <v>0.999999999958585</v>
          </cell>
        </row>
        <row r="139">
          <cell r="C139">
            <v>1.0207431712351076</v>
          </cell>
          <cell r="D139">
            <v>0.9997417690666278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</v>
          </cell>
          <cell r="K139">
            <v>0.9313758327948207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0.9997976633640854</v>
          </cell>
          <cell r="P139">
            <v>0.9927274597143045</v>
          </cell>
          <cell r="Q139">
            <v>1.0262139006329394</v>
          </cell>
          <cell r="R139">
            <v>0.9917215449220614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</v>
          </cell>
          <cell r="Z139">
            <v>1.0288847878434018</v>
          </cell>
        </row>
        <row r="140">
          <cell r="C140">
            <v>0.9920869501117895</v>
          </cell>
          <cell r="D140">
            <v>0.9716751387839825</v>
          </cell>
          <cell r="E140">
            <v>1.0350097072051032</v>
          </cell>
          <cell r="F140">
            <v>0.9885911619405627</v>
          </cell>
          <cell r="G140">
            <v>0.9880148555593757</v>
          </cell>
          <cell r="H140">
            <v>0.9890200900996152</v>
          </cell>
          <cell r="I140">
            <v>0.9911837873559417</v>
          </cell>
          <cell r="J140">
            <v>0.940842289441426</v>
          </cell>
          <cell r="K140">
            <v>0.9052284995913192</v>
          </cell>
          <cell r="L140">
            <v>0.999999999977377</v>
          </cell>
          <cell r="M140">
            <v>0.9952103768144511</v>
          </cell>
          <cell r="N140">
            <v>0.9954229123740006</v>
          </cell>
          <cell r="O140">
            <v>0.9717294639116503</v>
          </cell>
          <cell r="P140">
            <v>0.9648577483094847</v>
          </cell>
          <cell r="Q140">
            <v>0.9974040949099413</v>
          </cell>
          <cell r="R140">
            <v>0.963880073448235</v>
          </cell>
          <cell r="S140">
            <v>0.9999999999992766</v>
          </cell>
          <cell r="T140">
            <v>1.000000000022918</v>
          </cell>
          <cell r="U140">
            <v>0.9999999999855318</v>
          </cell>
          <cell r="V140">
            <v>0.9999999999952411</v>
          </cell>
          <cell r="W140">
            <v>0.9719261201731637</v>
          </cell>
          <cell r="X140">
            <v>1</v>
          </cell>
          <cell r="Y140">
            <v>0.9698063551032882</v>
          </cell>
          <cell r="Z140">
            <v>0.9999999999538262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0.9701341762616338</v>
          </cell>
          <cell r="K141">
            <v>0.9334115979214314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0.994897324844529</v>
          </cell>
          <cell r="Q141">
            <v>1.0284569591253234</v>
          </cell>
          <cell r="R141">
            <v>0.9938892113627963</v>
          </cell>
          <cell r="S141">
            <v>1.0311336843041956</v>
          </cell>
          <cell r="T141">
            <v>1.0311336843285728</v>
          </cell>
          <cell r="U141">
            <v>1.031133684290023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0.992086950157598</v>
          </cell>
          <cell r="D142">
            <v>0.9716751388288485</v>
          </cell>
          <cell r="E142">
            <v>1.0350097072528937</v>
          </cell>
          <cell r="F142">
            <v>0.9885911619862098</v>
          </cell>
          <cell r="G142">
            <v>0.9880148556049961</v>
          </cell>
          <cell r="H142">
            <v>0.989020090145282</v>
          </cell>
          <cell r="I142">
            <v>0.9911837874017084</v>
          </cell>
          <cell r="J142">
            <v>0.9408422894848683</v>
          </cell>
          <cell r="K142">
            <v>0.9052284996331171</v>
          </cell>
          <cell r="L142">
            <v>1.000000000023551</v>
          </cell>
          <cell r="M142">
            <v>0.9952103768604038</v>
          </cell>
          <cell r="N142">
            <v>0.9954229124199631</v>
          </cell>
          <cell r="O142">
            <v>0.9717294639565187</v>
          </cell>
          <cell r="P142">
            <v>0.9648577483540358</v>
          </cell>
          <cell r="Q142">
            <v>0.9974040949559952</v>
          </cell>
          <cell r="R142">
            <v>0.9638800734927411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0.9719261202180413</v>
          </cell>
          <cell r="X142">
            <v>1.0000000000461737</v>
          </cell>
          <cell r="Y142">
            <v>0.9698063551480678</v>
          </cell>
          <cell r="Z142">
            <v>1</v>
          </cell>
        </row>
        <row r="147">
          <cell r="C147">
            <v>1</v>
          </cell>
          <cell r="D147">
            <v>0.9794253806831075</v>
          </cell>
          <cell r="E147">
            <v>1.0432651161155553</v>
          </cell>
          <cell r="F147">
            <v>0.9964763288431192</v>
          </cell>
          <cell r="G147">
            <v>0.9958954257467504</v>
          </cell>
          <cell r="H147">
            <v>0.9969086782042353</v>
          </cell>
          <cell r="I147">
            <v>0.9990896334683709</v>
          </cell>
          <cell r="J147">
            <v>0.9483466034256481</v>
          </cell>
          <cell r="K147">
            <v>0.9124487520870193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0.9725536135726445</v>
          </cell>
          <cell r="Q147">
            <v>1.0053595552260342</v>
          </cell>
          <cell r="R147">
            <v>0.9715681406147152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</v>
          </cell>
          <cell r="X147">
            <v>1.007976165685194</v>
          </cell>
          <cell r="Y147">
            <v>0.9775416912741461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</v>
          </cell>
          <cell r="K148">
            <v>0.9316164049686206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0.9919777042505146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0.9980767402539155</v>
          </cell>
          <cell r="Z148">
            <v>1.0291505463495663</v>
          </cell>
        </row>
        <row r="149">
          <cell r="C149">
            <v>0.9585291260608361</v>
          </cell>
          <cell r="D149">
            <v>0.9388077541879808</v>
          </cell>
          <cell r="E149">
            <v>1</v>
          </cell>
          <cell r="F149">
            <v>0.9551515846263054</v>
          </cell>
          <cell r="G149">
            <v>0.954594772089017</v>
          </cell>
          <cell r="H149">
            <v>0.955566004081569</v>
          </cell>
          <cell r="I149">
            <v>0.9576565132248785</v>
          </cell>
          <cell r="J149">
            <v>0.9090178409843488</v>
          </cell>
          <cell r="K149">
            <v>0.8746087049132711</v>
          </cell>
          <cell r="L149">
            <v>0.9661745131625239</v>
          </cell>
          <cell r="M149">
            <v>0.9615469013347474</v>
          </cell>
          <cell r="N149">
            <v>0.9617522477755294</v>
          </cell>
          <cell r="O149">
            <v>0.9388602417417589</v>
          </cell>
          <cell r="P149">
            <v>0.932220965265095</v>
          </cell>
          <cell r="Q149">
            <v>0.9636664158477213</v>
          </cell>
          <cell r="R149">
            <v>0.9312763607319745</v>
          </cell>
          <cell r="S149">
            <v>0.9661745131836826</v>
          </cell>
          <cell r="T149">
            <v>0.9661745132065243</v>
          </cell>
          <cell r="U149">
            <v>0.9661745131704028</v>
          </cell>
          <cell r="V149">
            <v>0.9661745131797838</v>
          </cell>
          <cell r="W149">
            <v>0.9390502460094912</v>
          </cell>
          <cell r="X149">
            <v>0.9661745131843816</v>
          </cell>
          <cell r="Y149">
            <v>0.937002183025039</v>
          </cell>
          <cell r="Z149">
            <v>0.9661745131397697</v>
          </cell>
        </row>
        <row r="150">
          <cell r="C150">
            <v>1.0035361313208229</v>
          </cell>
          <cell r="D150">
            <v>0.98288875744815</v>
          </cell>
          <cell r="E150">
            <v>1.0469542385685735</v>
          </cell>
          <cell r="F150">
            <v>1</v>
          </cell>
          <cell r="G150">
            <v>0.9994170427539978</v>
          </cell>
          <cell r="H150">
            <v>1.0004338782052336</v>
          </cell>
          <cell r="I150">
            <v>1.0026225456135878</v>
          </cell>
          <cell r="J150">
            <v>0.9517000815530176</v>
          </cell>
          <cell r="K150">
            <v>0.91567529069792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0.9829437095150501</v>
          </cell>
          <cell r="P150">
            <v>0.9759926908667781</v>
          </cell>
          <cell r="Q150">
            <v>1.0089146386379575</v>
          </cell>
          <cell r="R150">
            <v>0.9750037331470566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</v>
          </cell>
          <cell r="X150">
            <v>1.0115405017753165</v>
          </cell>
          <cell r="Y150">
            <v>0.9809984070660709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</v>
          </cell>
          <cell r="E151">
            <v>1.047564924131754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0.9522552056251802</v>
          </cell>
          <cell r="K151">
            <v>0.9162094016074424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0.9835170579105258</v>
          </cell>
          <cell r="P151">
            <v>0.9765619847519597</v>
          </cell>
          <cell r="Q151">
            <v>1.0095031358058375</v>
          </cell>
          <cell r="R151">
            <v>0.9755724501758868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0.9837160997168375</v>
          </cell>
          <cell r="X151">
            <v>1.012130530602031</v>
          </cell>
          <cell r="Y151">
            <v>0.9815706207719128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0.9824624883869794</v>
          </cell>
          <cell r="E152">
            <v>1.0465001849465525</v>
          </cell>
          <cell r="F152">
            <v>0.9995663099634212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</v>
          </cell>
          <cell r="K152">
            <v>0.9152781714476029</v>
          </cell>
          <cell r="L152">
            <v>1.0111018067152264</v>
          </cell>
          <cell r="M152">
            <v>1.0062590100815976</v>
          </cell>
          <cell r="N152">
            <v>1.006473905169854</v>
          </cell>
          <cell r="O152">
            <v>0.9825174166217155</v>
          </cell>
          <cell r="P152">
            <v>0.9755694125609755</v>
          </cell>
          <cell r="Q152">
            <v>1.0084770824114218</v>
          </cell>
          <cell r="R152">
            <v>0.9745808837423636</v>
          </cell>
          <cell r="S152">
            <v>1.0111018067373692</v>
          </cell>
          <cell r="T152">
            <v>1.011101806761273</v>
          </cell>
          <cell r="U152">
            <v>1.0111018067234718</v>
          </cell>
          <cell r="V152">
            <v>1.0111018067332889</v>
          </cell>
          <cell r="W152">
            <v>0.9827162561230381</v>
          </cell>
          <cell r="X152">
            <v>1.0111018067381006</v>
          </cell>
          <cell r="Y152">
            <v>0.9805729578310267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0.9803178292251934</v>
          </cell>
          <cell r="E153">
            <v>1.044215735172657</v>
          </cell>
          <cell r="F153">
            <v>0.9973843141418859</v>
          </cell>
          <cell r="G153">
            <v>0.9968028817289079</v>
          </cell>
          <cell r="H153">
            <v>0.9978170574580337</v>
          </cell>
          <cell r="I153">
            <v>1</v>
          </cell>
          <cell r="J153">
            <v>0.9492107331085333</v>
          </cell>
          <cell r="K153">
            <v>0.9132801717894169</v>
          </cell>
          <cell r="L153">
            <v>1.0088946295670889</v>
          </cell>
          <cell r="M153">
            <v>1.0040624044802535</v>
          </cell>
          <cell r="N153">
            <v>1.00427683046488</v>
          </cell>
          <cell r="O153">
            <v>0.9803726375547492</v>
          </cell>
          <cell r="P153">
            <v>0.9734398005876551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0.9805710430008654</v>
          </cell>
          <cell r="X153">
            <v>1.008894629589913</v>
          </cell>
          <cell r="Y153">
            <v>0.9784324234058757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</v>
          </cell>
          <cell r="F154">
            <v>1.0507511971294201</v>
          </cell>
          <cell r="G154">
            <v>1.050138654105308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1.032829279483772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1.062877393209667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1.092564021731668</v>
          </cell>
          <cell r="I155">
            <v>1.094954243932254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</v>
          </cell>
          <cell r="D156">
            <v>0.9716751388059647</v>
          </cell>
          <cell r="E156">
            <v>1.0350097072285183</v>
          </cell>
          <cell r="F156">
            <v>0.9885911619629276</v>
          </cell>
          <cell r="G156">
            <v>0.9880148555817275</v>
          </cell>
          <cell r="H156">
            <v>0.9890200901219898</v>
          </cell>
          <cell r="I156">
            <v>0.9911837873783652</v>
          </cell>
          <cell r="J156">
            <v>0.9408422894627106</v>
          </cell>
          <cell r="K156">
            <v>0.9052284996117982</v>
          </cell>
          <cell r="L156">
            <v>1</v>
          </cell>
          <cell r="M156">
            <v>0.9952103768369658</v>
          </cell>
          <cell r="N156">
            <v>0.99542291239652</v>
          </cell>
          <cell r="O156">
            <v>0.9717294639336337</v>
          </cell>
          <cell r="P156">
            <v>0.9648577483313127</v>
          </cell>
          <cell r="Q156">
            <v>0.9974040949325056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0.9719261201951516</v>
          </cell>
          <cell r="X156">
            <v>1.000000000022623</v>
          </cell>
          <cell r="Y156">
            <v>0.9698063551252281</v>
          </cell>
          <cell r="Z156">
            <v>0.9999999999764492</v>
          </cell>
        </row>
        <row r="157">
          <cell r="C157">
            <v>0.9968615412626027</v>
          </cell>
          <cell r="D157">
            <v>0.976351494539474</v>
          </cell>
          <cell r="E157">
            <v>1.0399908715964608</v>
          </cell>
          <cell r="F157">
            <v>0.993348929002252</v>
          </cell>
          <cell r="G157">
            <v>0.9927698490462816</v>
          </cell>
          <cell r="H157">
            <v>0.9937799214527381</v>
          </cell>
          <cell r="I157">
            <v>0.9959540318787691</v>
          </cell>
          <cell r="J157">
            <v>0.9453702567420459</v>
          </cell>
          <cell r="K157">
            <v>0.9095850693286046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0.9764060811162757</v>
          </cell>
          <cell r="P157">
            <v>0.9695012941865401</v>
          </cell>
          <cell r="Q157">
            <v>1.0022042757457092</v>
          </cell>
          <cell r="R157">
            <v>0.9685189140948262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</v>
          </cell>
          <cell r="X157">
            <v>1.0048126740809113</v>
          </cell>
          <cell r="Y157">
            <v>0.9744737170119968</v>
          </cell>
          <cell r="Z157">
            <v>1.0048126740345151</v>
          </cell>
        </row>
        <row r="158">
          <cell r="C158">
            <v>0.9966486985373332</v>
          </cell>
          <cell r="D158">
            <v>0.9761430309722512</v>
          </cell>
          <cell r="E158">
            <v>1.039768820205968</v>
          </cell>
          <cell r="F158">
            <v>0.9931368362647545</v>
          </cell>
          <cell r="G158">
            <v>0.9925578799497821</v>
          </cell>
          <cell r="H158">
            <v>0.9935677366928242</v>
          </cell>
          <cell r="I158">
            <v>0.995741382918393</v>
          </cell>
          <cell r="J158">
            <v>0.9451684080664726</v>
          </cell>
          <cell r="K158">
            <v>0.9093908612495415</v>
          </cell>
          <cell r="L158">
            <v>1.004598133664073</v>
          </cell>
          <cell r="M158">
            <v>0.9997864871735346</v>
          </cell>
          <cell r="N158">
            <v>1</v>
          </cell>
          <cell r="O158">
            <v>0.9761976058941185</v>
          </cell>
          <cell r="P158">
            <v>0.9692942932249565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</v>
          </cell>
          <cell r="U158">
            <v>1.0045981336722654</v>
          </cell>
          <cell r="V158">
            <v>1.0045981336820191</v>
          </cell>
          <cell r="W158">
            <v>0.9763951664074126</v>
          </cell>
          <cell r="X158">
            <v>1.0045981336868</v>
          </cell>
          <cell r="Y158">
            <v>0.9742656543743613</v>
          </cell>
          <cell r="Z158">
            <v>1.004598133640414</v>
          </cell>
        </row>
        <row r="159">
          <cell r="C159">
            <v>1.0209497467723074</v>
          </cell>
          <cell r="D159">
            <v>0.9999440943907895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</v>
          </cell>
          <cell r="K159">
            <v>0.9315643223859503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1.029093011103923</v>
          </cell>
          <cell r="W159">
            <v>1.0002023775843143</v>
          </cell>
          <cell r="X159">
            <v>1.0290930111088203</v>
          </cell>
          <cell r="Y159">
            <v>0.9980209421657127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1.007065694903153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0.9751098450417838</v>
          </cell>
          <cell r="K160">
            <v>0.9381989222529009</v>
          </cell>
          <cell r="L160">
            <v>1.036422210143894</v>
          </cell>
          <cell r="M160">
            <v>1.0314581383195056</v>
          </cell>
          <cell r="N160">
            <v>1.031678414893873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</v>
          </cell>
          <cell r="E161">
            <v>1.0377034869688975</v>
          </cell>
          <cell r="F161">
            <v>0.9911641299505851</v>
          </cell>
          <cell r="G161">
            <v>0.9905863236390529</v>
          </cell>
          <cell r="H161">
            <v>0.9915941744643798</v>
          </cell>
          <cell r="I161">
            <v>0.9937635030919326</v>
          </cell>
          <cell r="J161">
            <v>0.9432909833063975</v>
          </cell>
          <cell r="K161">
            <v>0.9075845028218529</v>
          </cell>
          <cell r="L161">
            <v>1.002602661329228</v>
          </cell>
          <cell r="M161">
            <v>0.9978005723992057</v>
          </cell>
          <cell r="N161">
            <v>0.9980136611168419</v>
          </cell>
          <cell r="O161">
            <v>0.9742585466318852</v>
          </cell>
          <cell r="P161">
            <v>0.9673689462811005</v>
          </cell>
          <cell r="Q161">
            <v>1</v>
          </cell>
          <cell r="R161">
            <v>0.9663887268632747</v>
          </cell>
          <cell r="S161">
            <v>1.0026026613511845</v>
          </cell>
          <cell r="T161">
            <v>1.0026026613748873</v>
          </cell>
          <cell r="U161">
            <v>1.002602661337404</v>
          </cell>
          <cell r="V161">
            <v>1.0026026613471386</v>
          </cell>
          <cell r="W161">
            <v>0.97445571472305</v>
          </cell>
          <cell r="X161">
            <v>1.00260266135191</v>
          </cell>
          <cell r="Y161">
            <v>0.972330432622552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</v>
          </cell>
          <cell r="K162">
            <v>0.9391505484213482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1.00814353432511</v>
          </cell>
          <cell r="P162">
            <v>1.0010143117263044</v>
          </cell>
          <cell r="Q162">
            <v>1.034780282718965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</v>
          </cell>
          <cell r="D163">
            <v>0.9716751387846854</v>
          </cell>
          <cell r="E163">
            <v>1.035009707205852</v>
          </cell>
          <cell r="F163">
            <v>0.9885911619412779</v>
          </cell>
          <cell r="G163">
            <v>0.9880148555600905</v>
          </cell>
          <cell r="H163">
            <v>0.9890200901003307</v>
          </cell>
          <cell r="I163">
            <v>0.9911837873566587</v>
          </cell>
          <cell r="J163">
            <v>0.9408422894421066</v>
          </cell>
          <cell r="K163">
            <v>0.9052284995919742</v>
          </cell>
          <cell r="L163">
            <v>0.9999999999781004</v>
          </cell>
          <cell r="M163">
            <v>0.9952103768151711</v>
          </cell>
          <cell r="N163">
            <v>0.9954229123747207</v>
          </cell>
          <cell r="O163">
            <v>0.9717294639123533</v>
          </cell>
          <cell r="P163">
            <v>0.9648577483101827</v>
          </cell>
          <cell r="Q163">
            <v>0.9974040949106628</v>
          </cell>
          <cell r="R163">
            <v>0.9638800734489323</v>
          </cell>
          <cell r="S163">
            <v>1</v>
          </cell>
          <cell r="T163">
            <v>1.000000000023641</v>
          </cell>
          <cell r="U163">
            <v>0.9999999999862552</v>
          </cell>
          <cell r="V163">
            <v>0.9999999999959646</v>
          </cell>
          <cell r="W163">
            <v>0.9719261201738668</v>
          </cell>
          <cell r="X163">
            <v>1.0000000000007234</v>
          </cell>
          <cell r="Y163">
            <v>0.9698063551039897</v>
          </cell>
          <cell r="Z163">
            <v>0.9999999999545496</v>
          </cell>
        </row>
        <row r="164">
          <cell r="C164">
            <v>0.992086950089053</v>
          </cell>
          <cell r="D164">
            <v>0.9716751387617139</v>
          </cell>
          <cell r="E164">
            <v>1.035009707181383</v>
          </cell>
          <cell r="F164">
            <v>0.9885911619179064</v>
          </cell>
          <cell r="G164">
            <v>0.9880148555367326</v>
          </cell>
          <cell r="H164">
            <v>0.989020090076949</v>
          </cell>
          <cell r="I164">
            <v>0.991183787333226</v>
          </cell>
          <cell r="J164">
            <v>0.9408422894198639</v>
          </cell>
          <cell r="K164">
            <v>0.9052284995705734</v>
          </cell>
          <cell r="L164">
            <v>0.9999999999544592</v>
          </cell>
          <cell r="M164">
            <v>0.9952103767916431</v>
          </cell>
          <cell r="N164">
            <v>0.9954229123511876</v>
          </cell>
          <cell r="O164">
            <v>0.9717294638893804</v>
          </cell>
          <cell r="P164">
            <v>0.9648577482873723</v>
          </cell>
          <cell r="Q164">
            <v>0.997404094887083</v>
          </cell>
          <cell r="R164">
            <v>0.963880073426145</v>
          </cell>
          <cell r="S164">
            <v>0.9999999999763588</v>
          </cell>
          <cell r="T164">
            <v>1</v>
          </cell>
          <cell r="U164">
            <v>0.999999999962614</v>
          </cell>
          <cell r="V164">
            <v>0.9999999999723234</v>
          </cell>
          <cell r="W164">
            <v>0.9719261201508893</v>
          </cell>
          <cell r="X164">
            <v>0.9999999999770822</v>
          </cell>
          <cell r="Y164">
            <v>0.9698063550810624</v>
          </cell>
          <cell r="Z164">
            <v>0.9999999999309084</v>
          </cell>
        </row>
        <row r="165">
          <cell r="C165">
            <v>0.9920869501261431</v>
          </cell>
          <cell r="D165">
            <v>0.9716751387980408</v>
          </cell>
          <cell r="E165">
            <v>1.035009707220078</v>
          </cell>
          <cell r="F165">
            <v>0.9885911619548658</v>
          </cell>
          <cell r="G165">
            <v>0.9880148555736705</v>
          </cell>
          <cell r="H165">
            <v>0.9890200901139244</v>
          </cell>
          <cell r="I165">
            <v>0.9911837873702823</v>
          </cell>
          <cell r="J165">
            <v>0.9408422894550382</v>
          </cell>
          <cell r="K165">
            <v>0.9052284996044162</v>
          </cell>
          <cell r="L165">
            <v>0.9999999999918452</v>
          </cell>
          <cell r="M165">
            <v>0.99521037682885</v>
          </cell>
          <cell r="N165">
            <v>0.9954229123884025</v>
          </cell>
          <cell r="O165">
            <v>0.9717294639257095</v>
          </cell>
          <cell r="P165">
            <v>0.9648577483234444</v>
          </cell>
          <cell r="Q165">
            <v>0.9974040949243719</v>
          </cell>
          <cell r="R165">
            <v>0.9638800734621806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0.9719261201872257</v>
          </cell>
          <cell r="X165">
            <v>1.0000000000144682</v>
          </cell>
          <cell r="Y165">
            <v>0.9698063551173195</v>
          </cell>
          <cell r="Z165">
            <v>0.9999999999682944</v>
          </cell>
        </row>
        <row r="166">
          <cell r="C166">
            <v>0.9920869501165107</v>
          </cell>
          <cell r="D166">
            <v>0.9716751387886066</v>
          </cell>
          <cell r="E166">
            <v>1.0350097072100288</v>
          </cell>
          <cell r="F166">
            <v>0.9885911619452674</v>
          </cell>
          <cell r="G166">
            <v>0.9880148555640775</v>
          </cell>
          <cell r="H166">
            <v>0.9890200901043218</v>
          </cell>
          <cell r="I166">
            <v>0.9911837873606586</v>
          </cell>
          <cell r="J166">
            <v>0.9408422894459033</v>
          </cell>
          <cell r="K166">
            <v>0.9052284995956271</v>
          </cell>
          <cell r="L166">
            <v>0.999999999982136</v>
          </cell>
          <cell r="M166">
            <v>0.9952103768191872</v>
          </cell>
          <cell r="N166">
            <v>0.9954229123787377</v>
          </cell>
          <cell r="O166">
            <v>0.9717294639162747</v>
          </cell>
          <cell r="P166">
            <v>0.9648577483140763</v>
          </cell>
          <cell r="Q166">
            <v>0.9974040949146878</v>
          </cell>
          <cell r="R166">
            <v>0.963880073452822</v>
          </cell>
          <cell r="S166">
            <v>1.0000000000040354</v>
          </cell>
          <cell r="T166">
            <v>1.0000000000276767</v>
          </cell>
          <cell r="U166">
            <v>0.9999999999902908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0.9698063551079034</v>
          </cell>
          <cell r="Z166">
            <v>0.999999999958585</v>
          </cell>
        </row>
        <row r="167">
          <cell r="C167">
            <v>1.0207431712351076</v>
          </cell>
          <cell r="D167">
            <v>0.9997417690666278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</v>
          </cell>
          <cell r="K167">
            <v>0.9313758327948207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0.9997976633640854</v>
          </cell>
          <cell r="P167">
            <v>0.9927274597143045</v>
          </cell>
          <cell r="Q167">
            <v>1.0262139006329394</v>
          </cell>
          <cell r="R167">
            <v>0.9917215449220614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</v>
          </cell>
          <cell r="Z167">
            <v>1.0288847878434018</v>
          </cell>
        </row>
        <row r="168">
          <cell r="C168">
            <v>0.9920869501117895</v>
          </cell>
          <cell r="D168">
            <v>0.9716751387839825</v>
          </cell>
          <cell r="E168">
            <v>1.0350097072051032</v>
          </cell>
          <cell r="F168">
            <v>0.9885911619405627</v>
          </cell>
          <cell r="G168">
            <v>0.9880148555593757</v>
          </cell>
          <cell r="H168">
            <v>0.9890200900996152</v>
          </cell>
          <cell r="I168">
            <v>0.9911837873559417</v>
          </cell>
          <cell r="J168">
            <v>0.940842289441426</v>
          </cell>
          <cell r="K168">
            <v>0.9052284995913192</v>
          </cell>
          <cell r="L168">
            <v>0.999999999977377</v>
          </cell>
          <cell r="M168">
            <v>0.9952103768144511</v>
          </cell>
          <cell r="N168">
            <v>0.9954229123740006</v>
          </cell>
          <cell r="O168">
            <v>0.9717294639116503</v>
          </cell>
          <cell r="P168">
            <v>0.9648577483094847</v>
          </cell>
          <cell r="Q168">
            <v>0.9974040949099413</v>
          </cell>
          <cell r="R168">
            <v>0.963880073448235</v>
          </cell>
          <cell r="S168">
            <v>0.9999999999992766</v>
          </cell>
          <cell r="T168">
            <v>1.000000000022918</v>
          </cell>
          <cell r="U168">
            <v>0.9999999999855318</v>
          </cell>
          <cell r="V168">
            <v>0.9999999999952411</v>
          </cell>
          <cell r="W168">
            <v>0.9719261201731637</v>
          </cell>
          <cell r="X168">
            <v>1</v>
          </cell>
          <cell r="Y168">
            <v>0.9698063551032882</v>
          </cell>
          <cell r="Z168">
            <v>0.9999999999538262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0.9701341762616338</v>
          </cell>
          <cell r="K169">
            <v>0.9334115979214314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0.994897324844529</v>
          </cell>
          <cell r="Q169">
            <v>1.0284569591253234</v>
          </cell>
          <cell r="R169">
            <v>0.9938892113627963</v>
          </cell>
          <cell r="S169">
            <v>1.0311336843041956</v>
          </cell>
          <cell r="T169">
            <v>1.0311336843285728</v>
          </cell>
          <cell r="U169">
            <v>1.031133684290023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0.992086950157598</v>
          </cell>
          <cell r="D170">
            <v>0.9716751388288485</v>
          </cell>
          <cell r="E170">
            <v>1.0350097072528937</v>
          </cell>
          <cell r="F170">
            <v>0.9885911619862098</v>
          </cell>
          <cell r="G170">
            <v>0.9880148556049961</v>
          </cell>
          <cell r="H170">
            <v>0.989020090145282</v>
          </cell>
          <cell r="I170">
            <v>0.9911837874017084</v>
          </cell>
          <cell r="J170">
            <v>0.9408422894848683</v>
          </cell>
          <cell r="K170">
            <v>0.9052284996331171</v>
          </cell>
          <cell r="L170">
            <v>1.000000000023551</v>
          </cell>
          <cell r="M170">
            <v>0.9952103768604038</v>
          </cell>
          <cell r="N170">
            <v>0.9954229124199631</v>
          </cell>
          <cell r="O170">
            <v>0.9717294639565187</v>
          </cell>
          <cell r="P170">
            <v>0.9648577483540358</v>
          </cell>
          <cell r="Q170">
            <v>0.9974040949559952</v>
          </cell>
          <cell r="R170">
            <v>0.9638800734927411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0.9719261202180413</v>
          </cell>
          <cell r="X170">
            <v>1.0000000000461737</v>
          </cell>
          <cell r="Y170">
            <v>0.9698063551480678</v>
          </cell>
          <cell r="Z170">
            <v>1</v>
          </cell>
        </row>
        <row r="175">
          <cell r="C175">
            <v>1</v>
          </cell>
          <cell r="D175">
            <v>0.9583339020569452</v>
          </cell>
          <cell r="E175">
            <v>0.9470922662739485</v>
          </cell>
          <cell r="F175">
            <v>0.9333710736288707</v>
          </cell>
          <cell r="G175">
            <v>0.9207537983725244</v>
          </cell>
          <cell r="H175">
            <v>0.9946469180933507</v>
          </cell>
          <cell r="I175">
            <v>1.0012401338369497</v>
          </cell>
          <cell r="J175">
            <v>0.9410109370797253</v>
          </cell>
          <cell r="K175">
            <v>0.9431605415564391</v>
          </cell>
          <cell r="L175">
            <v>1.000070479915194</v>
          </cell>
          <cell r="M175">
            <v>0.9536399676823484</v>
          </cell>
          <cell r="N175">
            <v>0.9678547818725153</v>
          </cell>
          <cell r="O175">
            <v>0.912765385357194</v>
          </cell>
          <cell r="P175">
            <v>0.9295290388510876</v>
          </cell>
          <cell r="Q175">
            <v>0.9475493106185289</v>
          </cell>
          <cell r="R175">
            <v>0.9289820114805435</v>
          </cell>
          <cell r="S175">
            <v>0.9435385089760251</v>
          </cell>
          <cell r="T175">
            <v>0.9530343675646956</v>
          </cell>
          <cell r="U175">
            <v>0.9817140635045873</v>
          </cell>
          <cell r="V175">
            <v>0.9373001549715121</v>
          </cell>
          <cell r="W175">
            <v>0.9653294801247211</v>
          </cell>
          <cell r="X175">
            <v>0.9589651581091015</v>
          </cell>
          <cell r="Y175">
            <v>0.8909308896705068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0.9882696044052413</v>
          </cell>
          <cell r="F176">
            <v>0.973951846663783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</v>
          </cell>
          <cell r="K176">
            <v>0.9841669375695273</v>
          </cell>
          <cell r="L176">
            <v>1.0435511858326898</v>
          </cell>
          <cell r="M176">
            <v>0.9951019844288906</v>
          </cell>
          <cell r="N176">
            <v>1.0099348252160698</v>
          </cell>
          <cell r="O176">
            <v>0.9524502716621586</v>
          </cell>
          <cell r="P176">
            <v>0.9699427692748512</v>
          </cell>
          <cell r="Q176">
            <v>0.9887465199600384</v>
          </cell>
          <cell r="R176">
            <v>0.969371958444336</v>
          </cell>
          <cell r="S176">
            <v>0.9845613381211249</v>
          </cell>
          <cell r="T176">
            <v>0.9944700542463594</v>
          </cell>
          <cell r="U176">
            <v>1.0243966757280103</v>
          </cell>
          <cell r="V176">
            <v>0.9780517551969238</v>
          </cell>
          <cell r="W176">
            <v>1.0072997293039103</v>
          </cell>
          <cell r="X176">
            <v>1.0006587015765604</v>
          </cell>
          <cell r="Y176">
            <v>0.9296664635971176</v>
          </cell>
          <cell r="Z176">
            <v>0.9863142605824592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0.9855122957565057</v>
          </cell>
          <cell r="G177">
            <v>0.9721901774100162</v>
          </cell>
          <cell r="H177">
            <v>1.050211213324011</v>
          </cell>
          <cell r="I177">
            <v>1.0571727480956314</v>
          </cell>
          <cell r="J177">
            <v>0.9935789474681824</v>
          </cell>
          <cell r="K177">
            <v>0.995848636022573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</v>
          </cell>
          <cell r="Q177">
            <v>1.0004825763664806</v>
          </cell>
          <cell r="R177">
            <v>0.9808780459535855</v>
          </cell>
          <cell r="S177">
            <v>0.996247717963209</v>
          </cell>
          <cell r="T177">
            <v>1.0062740468931548</v>
          </cell>
          <cell r="U177">
            <v>1.0365558863307458</v>
          </cell>
          <cell r="V177">
            <v>0.9896608686913256</v>
          </cell>
          <cell r="W177">
            <v>1.019256005460293</v>
          </cell>
          <cell r="X177">
            <v>1.0125361511839426</v>
          </cell>
          <cell r="Y177">
            <v>0.9407012615313692</v>
          </cell>
          <cell r="Z177">
            <v>0.9980214469674409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</v>
          </cell>
          <cell r="H178">
            <v>1.065650035870776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</v>
          </cell>
          <cell r="S178">
            <v>1.0108932402496942</v>
          </cell>
          <cell r="T178">
            <v>1.0210669630668707</v>
          </cell>
          <cell r="U178">
            <v>1.051793966238704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0.9545302129480401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1.087413525316636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0.9913240509792626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</v>
          </cell>
          <cell r="Y179">
            <v>0.9676103332348659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</v>
          </cell>
          <cell r="K180">
            <v>0.9482365293650068</v>
          </cell>
          <cell r="L180">
            <v>1.0054527508437263</v>
          </cell>
          <cell r="M180">
            <v>0.958772354626495</v>
          </cell>
          <cell r="N180">
            <v>0.9730636714059361</v>
          </cell>
          <cell r="O180">
            <v>0.917677789729529</v>
          </cell>
          <cell r="P180">
            <v>0.9345316633895691</v>
          </cell>
          <cell r="Q180">
            <v>0.9526489183065044</v>
          </cell>
          <cell r="R180">
            <v>0.9339816919770073</v>
          </cell>
          <cell r="S180">
            <v>0.9486165309642783</v>
          </cell>
          <cell r="T180">
            <v>0.9581634952346479</v>
          </cell>
          <cell r="U180">
            <v>0.9869975421895897</v>
          </cell>
          <cell r="V180">
            <v>0.9423446028146679</v>
          </cell>
          <cell r="W180">
            <v>0.9705247787578444</v>
          </cell>
          <cell r="X180">
            <v>0.9641262046509449</v>
          </cell>
          <cell r="Y180">
            <v>0.8957257831536257</v>
          </cell>
          <cell r="Z180">
            <v>0.9503054569457653</v>
          </cell>
        </row>
        <row r="181">
          <cell r="C181">
            <v>0.9987614021901047</v>
          </cell>
          <cell r="D181">
            <v>0.9571469117847091</v>
          </cell>
          <cell r="E181">
            <v>0.9459191998671729</v>
          </cell>
          <cell r="F181">
            <v>0.9322150022612544</v>
          </cell>
          <cell r="G181">
            <v>0.9196133547344073</v>
          </cell>
          <cell r="H181">
            <v>0.9934149505989812</v>
          </cell>
          <cell r="I181">
            <v>1</v>
          </cell>
          <cell r="J181">
            <v>0.9398454029939709</v>
          </cell>
          <cell r="K181">
            <v>0.9419923449752877</v>
          </cell>
          <cell r="L181">
            <v>0.9988317948090302</v>
          </cell>
          <cell r="M181">
            <v>0.9524587913069484</v>
          </cell>
          <cell r="N181">
            <v>0.9666559990593913</v>
          </cell>
          <cell r="O181">
            <v>0.9116348361499423</v>
          </cell>
          <cell r="P181">
            <v>0.9283777262193326</v>
          </cell>
          <cell r="Q181">
            <v>0.946375678117629</v>
          </cell>
          <cell r="R181">
            <v>0.9278313763956916</v>
          </cell>
          <cell r="S181">
            <v>0.9423698442452555</v>
          </cell>
          <cell r="T181">
            <v>0.951853941284275</v>
          </cell>
          <cell r="U181">
            <v>0.9804981146155872</v>
          </cell>
          <cell r="V181">
            <v>0.9361392170523499</v>
          </cell>
          <cell r="W181">
            <v>0.9641338251448112</v>
          </cell>
          <cell r="X181">
            <v>0.9577773859645017</v>
          </cell>
          <cell r="Y181">
            <v>0.8898273846217928</v>
          </cell>
          <cell r="Z181">
            <v>0.9440476485657197</v>
          </cell>
        </row>
        <row r="182">
          <cell r="C182">
            <v>1.0626869046850165</v>
          </cell>
          <cell r="D182">
            <v>1.018408888031609</v>
          </cell>
          <cell r="E182">
            <v>1.0064625488977796</v>
          </cell>
          <cell r="F182">
            <v>0.9918812171571951</v>
          </cell>
          <cell r="G182">
            <v>0.9784730039694696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0.9699838220688626</v>
          </cell>
          <cell r="P182">
            <v>0.9877983371115006</v>
          </cell>
          <cell r="Q182">
            <v>1.0069482439376256</v>
          </cell>
          <cell r="R182">
            <v>0.9872170182883191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0.9960566004474624</v>
          </cell>
          <cell r="W182">
            <v>1.0258429972349359</v>
          </cell>
          <cell r="X182">
            <v>1.0190797155717384</v>
          </cell>
          <cell r="Y182">
            <v>0.9467805894322187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</v>
          </cell>
          <cell r="G183">
            <v>0.9762429170892387</v>
          </cell>
          <cell r="H183">
            <v>1.054589196927118</v>
          </cell>
          <cell r="I183">
            <v>1.0615797520374055</v>
          </cell>
          <cell r="J183">
            <v>0.997720849863835</v>
          </cell>
          <cell r="K183">
            <v>1</v>
          </cell>
          <cell r="L183">
            <v>1.0603396090604469</v>
          </cell>
          <cell r="M183">
            <v>1.011110967501477</v>
          </cell>
          <cell r="N183">
            <v>1.0261824357869391</v>
          </cell>
          <cell r="O183">
            <v>0.9677730833087165</v>
          </cell>
          <cell r="P183">
            <v>0.9855469963969693</v>
          </cell>
          <cell r="Q183">
            <v>1.004653257710344</v>
          </cell>
          <cell r="R183">
            <v>0.9849670024866629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0.9937864379109245</v>
          </cell>
          <cell r="W183">
            <v>1.023504947028104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0.9999295250518743</v>
          </cell>
          <cell r="D184">
            <v>0.9582663635249107</v>
          </cell>
          <cell r="E184">
            <v>0.9470255199956126</v>
          </cell>
          <cell r="F184">
            <v>0.9333052943508747</v>
          </cell>
          <cell r="G184">
            <v>0.9206889082963475</v>
          </cell>
          <cell r="H184">
            <v>0.9945768204033948</v>
          </cell>
          <cell r="I184">
            <v>1.0011695714904563</v>
          </cell>
          <cell r="J184">
            <v>0.9409446193827489</v>
          </cell>
          <cell r="K184">
            <v>0.9430940723661988</v>
          </cell>
          <cell r="L184">
            <v>1</v>
          </cell>
          <cell r="M184">
            <v>0.9535727599550954</v>
          </cell>
          <cell r="N184">
            <v>0.9677865723569696</v>
          </cell>
          <cell r="O184">
            <v>0.91270105826401</v>
          </cell>
          <cell r="P184">
            <v>0.9294635303402933</v>
          </cell>
          <cell r="Q184">
            <v>0.9474825321300165</v>
          </cell>
          <cell r="R184">
            <v>0.9289165415214747</v>
          </cell>
          <cell r="S184">
            <v>0.9434720131485504</v>
          </cell>
          <cell r="T184">
            <v>0.9529672025170794</v>
          </cell>
          <cell r="U184">
            <v>0.9816448772568876</v>
          </cell>
          <cell r="V184">
            <v>0.9372340987917123</v>
          </cell>
          <cell r="W184">
            <v>0.9652614485796851</v>
          </cell>
          <cell r="X184">
            <v>0.9588975750893294</v>
          </cell>
          <cell r="Y184">
            <v>0.8908681013622737</v>
          </cell>
          <cell r="Z184">
            <v>0.9451517797811144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0.9931339901532096</v>
          </cell>
          <cell r="F185">
            <v>0.9787457586297085</v>
          </cell>
          <cell r="G185">
            <v>0.9655151100789662</v>
          </cell>
          <cell r="H185">
            <v>1.0430004527921186</v>
          </cell>
          <cell r="I185">
            <v>1.0499141895974484</v>
          </cell>
          <cell r="J185">
            <v>0.9867570246313022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0.9571383502051694</v>
          </cell>
          <cell r="P185">
            <v>0.9747169480638924</v>
          </cell>
          <cell r="Q185">
            <v>0.9936132531456061</v>
          </cell>
          <cell r="R185">
            <v>0.9741433276315676</v>
          </cell>
          <cell r="S185">
            <v>0.9894074713218312</v>
          </cell>
          <cell r="T185">
            <v>0.9993649593786168</v>
          </cell>
          <cell r="U185">
            <v>1.0294388834084502</v>
          </cell>
          <cell r="V185">
            <v>0.9828658474219079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0.9911690218852544</v>
          </cell>
        </row>
        <row r="186">
          <cell r="C186">
            <v>1.0332128525162558</v>
          </cell>
          <cell r="D186">
            <v>0.9901629046072905</v>
          </cell>
          <cell r="E186">
            <v>0.9785479020329916</v>
          </cell>
          <cell r="F186">
            <v>0.9643709894402457</v>
          </cell>
          <cell r="G186">
            <v>0.9513346584816532</v>
          </cell>
          <cell r="H186">
            <v>1.0276819794897336</v>
          </cell>
          <cell r="I186">
            <v>1.0344941747354324</v>
          </cell>
          <cell r="J186">
            <v>0.9722645945491378</v>
          </cell>
          <cell r="K186">
            <v>0.974485593522305</v>
          </cell>
          <cell r="L186">
            <v>1.0332856732704785</v>
          </cell>
          <cell r="M186">
            <v>0.9853130712825892</v>
          </cell>
          <cell r="N186">
            <v>1</v>
          </cell>
          <cell r="O186">
            <v>0.9430809274830058</v>
          </cell>
          <cell r="P186">
            <v>0.9604013497280257</v>
          </cell>
          <cell r="Q186">
            <v>0.9790201261239819</v>
          </cell>
          <cell r="R186">
            <v>0.9598361540181014</v>
          </cell>
          <cell r="S186">
            <v>0.9748761143180537</v>
          </cell>
          <cell r="T186">
            <v>0.9846873574575449</v>
          </cell>
          <cell r="U186">
            <v>1.0143195879088993</v>
          </cell>
          <cell r="V186">
            <v>0.9684305667820446</v>
          </cell>
          <cell r="W186">
            <v>0.9973908257776972</v>
          </cell>
          <cell r="X186">
            <v>0.9908151264736069</v>
          </cell>
          <cell r="Y186">
            <v>0.9205212459113098</v>
          </cell>
          <cell r="Z186">
            <v>0.9766117931139198</v>
          </cell>
        </row>
        <row r="187">
          <cell r="C187">
            <v>1.0955717822369746</v>
          </cell>
          <cell r="D187">
            <v>1.049923581054642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</v>
          </cell>
          <cell r="O187">
            <v>1</v>
          </cell>
          <cell r="P187">
            <v>1.018365785735108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0.9760787426462906</v>
          </cell>
          <cell r="Z187">
            <v>1.0355546005159968</v>
          </cell>
        </row>
        <row r="188">
          <cell r="C188">
            <v>1.07581361980473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1.019386453799996</v>
          </cell>
          <cell r="R188">
            <v>0.9994115005043627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0.9995176564011407</v>
          </cell>
          <cell r="F189">
            <v>0.9850369402090504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0.9930997010229098</v>
          </cell>
          <cell r="K189">
            <v>0.9953682948075547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</v>
          </cell>
          <cell r="P189">
            <v>0.9809822332563587</v>
          </cell>
          <cell r="Q189">
            <v>1</v>
          </cell>
          <cell r="R189">
            <v>0.9804049257068582</v>
          </cell>
          <cell r="S189">
            <v>0.9957671842535712</v>
          </cell>
          <cell r="T189">
            <v>1.0057886770479376</v>
          </cell>
          <cell r="U189">
            <v>1.0360559102341143</v>
          </cell>
          <cell r="V189">
            <v>0.9891835121062708</v>
          </cell>
          <cell r="W189">
            <v>1.0187643738504604</v>
          </cell>
          <cell r="X189">
            <v>1.0120477608528053</v>
          </cell>
          <cell r="Y189">
            <v>0.9402475202994307</v>
          </cell>
          <cell r="Z189">
            <v>0.9975400577109718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0.9911427637926964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</v>
          </cell>
          <cell r="L190">
            <v>1.0765229762860047</v>
          </cell>
          <cell r="M190">
            <v>1.026542985652119</v>
          </cell>
          <cell r="N190">
            <v>1.0418444812833558</v>
          </cell>
          <cell r="O190">
            <v>0.9825436597017582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</v>
          </cell>
          <cell r="G191">
            <v>0.9758518487727355</v>
          </cell>
          <cell r="H191">
            <v>1.0541667442622888</v>
          </cell>
          <cell r="I191">
            <v>1.061154499060717</v>
          </cell>
          <cell r="J191">
            <v>0.9973211778085848</v>
          </cell>
          <cell r="K191">
            <v>0.9995994149512815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</v>
          </cell>
          <cell r="P191">
            <v>0.9851522010054032</v>
          </cell>
          <cell r="Q191">
            <v>1.004250808636159</v>
          </cell>
          <cell r="R191">
            <v>0.9845724394319856</v>
          </cell>
          <cell r="S191">
            <v>1</v>
          </cell>
          <cell r="T191">
            <v>1.010064092242484</v>
          </cell>
          <cell r="U191">
            <v>1.0404599856448808</v>
          </cell>
          <cell r="V191">
            <v>0.9933883419222781</v>
          </cell>
          <cell r="W191">
            <v>1.023094946249035</v>
          </cell>
          <cell r="X191">
            <v>1.0163497822148437</v>
          </cell>
          <cell r="Y191">
            <v>0.9442443325788464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</v>
          </cell>
          <cell r="E192">
            <v>0.9937650713416233</v>
          </cell>
          <cell r="F192">
            <v>0.9793676969005107</v>
          </cell>
          <cell r="G192">
            <v>0.9661286410114901</v>
          </cell>
          <cell r="H192">
            <v>1.0436632213327086</v>
          </cell>
          <cell r="I192">
            <v>1.050581351431675</v>
          </cell>
          <cell r="J192">
            <v>0.9873840536142532</v>
          </cell>
          <cell r="K192">
            <v>0.9896395908224305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0.9577465581746001</v>
          </cell>
          <cell r="P192">
            <v>0.9753363262505721</v>
          </cell>
          <cell r="Q192">
            <v>0.9942446388788867</v>
          </cell>
          <cell r="R192">
            <v>0.9747623413144969</v>
          </cell>
          <cell r="S192">
            <v>0.9900361845156378</v>
          </cell>
          <cell r="T192">
            <v>1</v>
          </cell>
          <cell r="U192">
            <v>1.030093034329053</v>
          </cell>
          <cell r="V192">
            <v>0.9834904037790481</v>
          </cell>
          <cell r="W192">
            <v>1.0129010169816262</v>
          </cell>
          <cell r="X192">
            <v>1.0062230605172833</v>
          </cell>
          <cell r="Y192">
            <v>0.934836056276876</v>
          </cell>
          <cell r="Z192">
            <v>0.991798854446069</v>
          </cell>
        </row>
        <row r="193">
          <cell r="C193">
            <v>1.0186265402271353</v>
          </cell>
          <cell r="D193">
            <v>0.9761843470346365</v>
          </cell>
          <cell r="E193">
            <v>0.9647333184705089</v>
          </cell>
          <cell r="F193">
            <v>0.9507565474786633</v>
          </cell>
          <cell r="G193">
            <v>0.9379042560371977</v>
          </cell>
          <cell r="H193">
            <v>1.0131737489250128</v>
          </cell>
          <cell r="I193">
            <v>1.019889773466886</v>
          </cell>
          <cell r="J193">
            <v>0.958538715153415</v>
          </cell>
          <cell r="K193">
            <v>0.9607283593243868</v>
          </cell>
          <cell r="L193">
            <v>1.018698332939305</v>
          </cell>
          <cell r="M193">
            <v>0.9714029809025876</v>
          </cell>
          <cell r="N193">
            <v>0.985882567901089</v>
          </cell>
          <cell r="O193">
            <v>0.9297670465254864</v>
          </cell>
          <cell r="P193">
            <v>0.9468429488855378</v>
          </cell>
          <cell r="Q193">
            <v>0.9651988759699592</v>
          </cell>
          <cell r="R193">
            <v>0.9462857322876709</v>
          </cell>
          <cell r="S193">
            <v>0.9611133669693183</v>
          </cell>
          <cell r="T193">
            <v>0.9707861005499818</v>
          </cell>
          <cell r="U193">
            <v>1</v>
          </cell>
          <cell r="V193">
            <v>0.9547588140129891</v>
          </cell>
          <cell r="W193">
            <v>0.9833102285187038</v>
          </cell>
          <cell r="X193">
            <v>0.9768273612030418</v>
          </cell>
          <cell r="Y193">
            <v>0.9075258497265519</v>
          </cell>
          <cell r="Z193">
            <v>0.9628245424376383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0.9958080863191996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</v>
          </cell>
          <cell r="P194">
            <v>0.9917090421043825</v>
          </cell>
          <cell r="Q194">
            <v>1.0109347636321775</v>
          </cell>
          <cell r="R194">
            <v>0.9911254218332851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1.00844792245567</v>
          </cell>
        </row>
        <row r="195">
          <cell r="C195">
            <v>1.0359157371541161</v>
          </cell>
          <cell r="D195">
            <v>0.992753170589101</v>
          </cell>
          <cell r="E195">
            <v>0.9811077831701397</v>
          </cell>
          <cell r="F195">
            <v>0.9668937837765803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0.9748080385550292</v>
          </cell>
          <cell r="K195">
            <v>0.9770348476611139</v>
          </cell>
          <cell r="L195">
            <v>1.0359887484074188</v>
          </cell>
          <cell r="M195">
            <v>0.9878906501012873</v>
          </cell>
          <cell r="N195">
            <v>1.0026159998216029</v>
          </cell>
          <cell r="O195">
            <v>0.9455480270210583</v>
          </cell>
          <cell r="P195">
            <v>0.9629137594875814</v>
          </cell>
          <cell r="Q195">
            <v>0.9815812425992678</v>
          </cell>
          <cell r="R195">
            <v>0.9623470852257807</v>
          </cell>
          <cell r="S195">
            <v>0.9774263900591946</v>
          </cell>
          <cell r="T195">
            <v>0.9872632994089884</v>
          </cell>
          <cell r="U195">
            <v>1.0169730477699173</v>
          </cell>
          <cell r="V195">
            <v>0.9709639809719812</v>
          </cell>
          <cell r="W195">
            <v>1</v>
          </cell>
          <cell r="X195">
            <v>0.9934070986677033</v>
          </cell>
          <cell r="Y195">
            <v>0.9229293293263955</v>
          </cell>
          <cell r="Z195">
            <v>0.9791666093904811</v>
          </cell>
        </row>
        <row r="196">
          <cell r="C196">
            <v>1.0427907537035146</v>
          </cell>
          <cell r="D196">
            <v>0.9993417320255921</v>
          </cell>
          <cell r="E196">
            <v>0.9876190581745805</v>
          </cell>
          <cell r="F196">
            <v>0.9733107253545087</v>
          </cell>
          <cell r="G196">
            <v>0.9601535473802585</v>
          </cell>
          <cell r="H196">
            <v>1.037208609387443</v>
          </cell>
          <cell r="I196">
            <v>1.0440839538020406</v>
          </cell>
          <cell r="J196">
            <v>0.9812775043206173</v>
          </cell>
          <cell r="K196">
            <v>0.9835190919930542</v>
          </cell>
          <cell r="L196">
            <v>1.0428642495074008</v>
          </cell>
          <cell r="M196">
            <v>0.9944469406612714</v>
          </cell>
          <cell r="N196">
            <v>1.009270017464391</v>
          </cell>
          <cell r="O196">
            <v>0.9518233041511073</v>
          </cell>
          <cell r="P196">
            <v>0.9693042870128291</v>
          </cell>
          <cell r="Q196">
            <v>0.9880956597911414</v>
          </cell>
          <cell r="R196">
            <v>0.968733851928803</v>
          </cell>
          <cell r="S196">
            <v>0.9839132329233996</v>
          </cell>
          <cell r="T196">
            <v>0.9938154264581412</v>
          </cell>
          <cell r="U196">
            <v>1.0237223482032887</v>
          </cell>
          <cell r="V196">
            <v>0.9774079350491641</v>
          </cell>
          <cell r="W196">
            <v>1.0066366561514797</v>
          </cell>
          <cell r="X196">
            <v>1</v>
          </cell>
          <cell r="Y196">
            <v>0.9290544939372506</v>
          </cell>
          <cell r="Z196">
            <v>0.985665001492016</v>
          </cell>
        </row>
        <row r="197">
          <cell r="C197">
            <v>1.1224215161849762</v>
          </cell>
          <cell r="D197">
            <v>1.075654591358221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1.122500624358249</v>
          </cell>
          <cell r="M197">
            <v>1.0703860184206133</v>
          </cell>
          <cell r="N197">
            <v>1.086341031716228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</v>
          </cell>
          <cell r="V197">
            <v>1.052045861063538</v>
          </cell>
          <cell r="W197">
            <v>1.0835065786996443</v>
          </cell>
          <cell r="X197">
            <v>1.076363126733383</v>
          </cell>
          <cell r="Y197">
            <v>1</v>
          </cell>
          <cell r="Z197">
            <v>1.060933462917611</v>
          </cell>
        </row>
        <row r="198">
          <cell r="C198">
            <v>1.057956559404084</v>
          </cell>
          <cell r="D198">
            <v>1.0138756377804563</v>
          </cell>
          <cell r="E198">
            <v>1.0019824754654032</v>
          </cell>
          <cell r="F198">
            <v>0.9874660497036961</v>
          </cell>
          <cell r="G198">
            <v>0.9741175205844376</v>
          </cell>
          <cell r="H198">
            <v>1.0522932312879172</v>
          </cell>
          <cell r="I198">
            <v>1.059268567131424</v>
          </cell>
          <cell r="J198">
            <v>0.9955486933544793</v>
          </cell>
          <cell r="K198">
            <v>0.997822881510743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0.9656661266356399</v>
          </cell>
          <cell r="P198">
            <v>0.9834013438090818</v>
          </cell>
          <cell r="Q198">
            <v>1.0024660085276906</v>
          </cell>
          <cell r="R198">
            <v>0.9828226126142411</v>
          </cell>
          <cell r="S198">
            <v>0.998222754621535</v>
          </cell>
          <cell r="T198">
            <v>1.0082689605025925</v>
          </cell>
          <cell r="U198">
            <v>1.0386108329439157</v>
          </cell>
          <cell r="V198">
            <v>0.9916228470825758</v>
          </cell>
          <cell r="W198">
            <v>1.021276655484083</v>
          </cell>
          <cell r="X198">
            <v>1.0145434792614985</v>
          </cell>
          <cell r="Y198">
            <v>0.9425661787026289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</v>
          </cell>
          <cell r="F203">
            <v>0.944002190856923</v>
          </cell>
          <cell r="G203">
            <v>0.9963774453774805</v>
          </cell>
          <cell r="H203">
            <v>0.9846905310160252</v>
          </cell>
          <cell r="I203">
            <v>0.9554347293852801</v>
          </cell>
          <cell r="J203">
            <v>0.9523448651931288</v>
          </cell>
          <cell r="K203">
            <v>0.940546834412305</v>
          </cell>
          <cell r="L203">
            <v>0.940546834412305</v>
          </cell>
          <cell r="M203">
            <v>0.965882459075019</v>
          </cell>
          <cell r="N203">
            <v>0.9782654708417515</v>
          </cell>
          <cell r="O203">
            <v>0.913270278038668</v>
          </cell>
          <cell r="P203">
            <v>0.9440846360791929</v>
          </cell>
          <cell r="Q203">
            <v>0.9624442729550082</v>
          </cell>
          <cell r="R203">
            <v>0.9081080195186028</v>
          </cell>
          <cell r="S203">
            <v>0.9563805628730688</v>
          </cell>
          <cell r="T203">
            <v>0.9601079684359374</v>
          </cell>
          <cell r="U203">
            <v>1.015382289562499</v>
          </cell>
          <cell r="V203">
            <v>0.9129729063301747</v>
          </cell>
          <cell r="W203">
            <v>0.8879251234538548</v>
          </cell>
          <cell r="X203">
            <v>0.8765806531707058</v>
          </cell>
          <cell r="Y203">
            <v>0.8896688084158768</v>
          </cell>
          <cell r="Z203">
            <v>0.9511169016763421</v>
          </cell>
        </row>
        <row r="204">
          <cell r="C204">
            <v>0.9923610324588983</v>
          </cell>
          <cell r="D204">
            <v>1</v>
          </cell>
          <cell r="E204">
            <v>0.9691530110407728</v>
          </cell>
          <cell r="F204">
            <v>0.9367909887622381</v>
          </cell>
          <cell r="G204">
            <v>0.9887661504135561</v>
          </cell>
          <cell r="H204">
            <v>0.9771685120115636</v>
          </cell>
          <cell r="I204">
            <v>0.9481361944998646</v>
          </cell>
          <cell r="J204">
            <v>0.9450699336799837</v>
          </cell>
          <cell r="K204">
            <v>0.9333620276733434</v>
          </cell>
          <cell r="L204">
            <v>0.9333620276733434</v>
          </cell>
          <cell r="M204">
            <v>0.9585041143216255</v>
          </cell>
          <cell r="N204">
            <v>0.9707925326634109</v>
          </cell>
          <cell r="O204">
            <v>0.9062938360284777</v>
          </cell>
          <cell r="P204">
            <v>0.9368728041881311</v>
          </cell>
          <cell r="Q204">
            <v>0.9550921923937856</v>
          </cell>
          <cell r="R204">
            <v>0.901171011833686</v>
          </cell>
          <cell r="S204">
            <v>0.9490748027963409</v>
          </cell>
          <cell r="T204">
            <v>0.9527737348291022</v>
          </cell>
          <cell r="U204">
            <v>1.0076258172107215</v>
          </cell>
          <cell r="V204">
            <v>0.9059987359328132</v>
          </cell>
          <cell r="W204">
            <v>0.8811422922568621</v>
          </cell>
          <cell r="X204">
            <v>0.8698844820139771</v>
          </cell>
          <cell r="Y204">
            <v>0.8828726572660573</v>
          </cell>
          <cell r="Z204">
            <v>0.9438513505366433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0.9783142431571892</v>
          </cell>
          <cell r="J205">
            <v>0.9751503868982192</v>
          </cell>
          <cell r="K205">
            <v>0.9630698321527232</v>
          </cell>
          <cell r="L205">
            <v>0.9630698321527232</v>
          </cell>
          <cell r="M205">
            <v>0.9890121615494838</v>
          </cell>
          <cell r="N205">
            <v>1.001691705648087</v>
          </cell>
          <cell r="O205">
            <v>0.935140092125607</v>
          </cell>
          <cell r="P205">
            <v>0.9666923525130712</v>
          </cell>
          <cell r="Q205">
            <v>0.9854916422001442</v>
          </cell>
          <cell r="R205">
            <v>0.9298542145227605</v>
          </cell>
          <cell r="S205">
            <v>0.9792827262406482</v>
          </cell>
          <cell r="T205">
            <v>0.9830993908855724</v>
          </cell>
          <cell r="U205">
            <v>1.0396973498835163</v>
          </cell>
          <cell r="V205">
            <v>0.934835599344485</v>
          </cell>
          <cell r="W205">
            <v>0.9091880045965125</v>
          </cell>
          <cell r="X205">
            <v>0.8975718716282052</v>
          </cell>
          <cell r="Y205">
            <v>0.9109734450682261</v>
          </cell>
          <cell r="Z205">
            <v>0.9738930177011388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</v>
          </cell>
          <cell r="J206">
            <v>1.0088375582355722</v>
          </cell>
          <cell r="K206">
            <v>0.996339673278214</v>
          </cell>
          <cell r="L206">
            <v>0.996339673278214</v>
          </cell>
          <cell r="M206">
            <v>1.0231781964385422</v>
          </cell>
          <cell r="N206">
            <v>1.0362957632055132</v>
          </cell>
          <cell r="O206">
            <v>0.9674450831619807</v>
          </cell>
          <cell r="P206">
            <v>1.000087335837849</v>
          </cell>
          <cell r="Q206">
            <v>1.0195360585777287</v>
          </cell>
          <cell r="R206">
            <v>0.9619766016583742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0.9671300714900022</v>
          </cell>
          <cell r="W206">
            <v>0.9405964647686209</v>
          </cell>
          <cell r="X206">
            <v>0.9285790453250802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0.9801640262820688</v>
          </cell>
          <cell r="F207">
            <v>0.9474343234448518</v>
          </cell>
          <cell r="G207">
            <v>1</v>
          </cell>
          <cell r="H207">
            <v>0.9882705952290723</v>
          </cell>
          <cell r="I207">
            <v>0.9589084275420454</v>
          </cell>
          <cell r="J207">
            <v>0.9558073294526757</v>
          </cell>
          <cell r="K207">
            <v>0.9439664042736094</v>
          </cell>
          <cell r="L207">
            <v>0.9439664042736094</v>
          </cell>
          <cell r="M207">
            <v>0.969394142306274</v>
          </cell>
          <cell r="N207">
            <v>0.9818221753013817</v>
          </cell>
          <cell r="O207">
            <v>0.9165906778356196</v>
          </cell>
          <cell r="P207">
            <v>0.9475170684152968</v>
          </cell>
          <cell r="Q207">
            <v>0.9659434558862212</v>
          </cell>
          <cell r="R207">
            <v>0.9114096507619794</v>
          </cell>
          <cell r="S207">
            <v>0.9598576998205146</v>
          </cell>
          <cell r="T207">
            <v>0.963598657205852</v>
          </cell>
          <cell r="U207">
            <v>1.019073940576624</v>
          </cell>
          <cell r="V207">
            <v>0.9162922249653014</v>
          </cell>
          <cell r="W207">
            <v>0.8911533752326778</v>
          </cell>
          <cell r="X207">
            <v>0.8797676595726337</v>
          </cell>
          <cell r="Y207">
            <v>0.8929033997541195</v>
          </cell>
          <cell r="Z207">
            <v>0.9545749013979422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</v>
          </cell>
          <cell r="F208">
            <v>0.9586790581634628</v>
          </cell>
          <cell r="G208">
            <v>1.011868616578852</v>
          </cell>
          <cell r="H208">
            <v>1</v>
          </cell>
          <cell r="I208">
            <v>0.9702893440027717</v>
          </cell>
          <cell r="J208">
            <v>0.9671514401692058</v>
          </cell>
          <cell r="K208">
            <v>0.9551699795892504</v>
          </cell>
          <cell r="L208">
            <v>0.9551699795892504</v>
          </cell>
          <cell r="M208">
            <v>0.9808995096950921</v>
          </cell>
          <cell r="N208">
            <v>0.9934750462486481</v>
          </cell>
          <cell r="O208">
            <v>0.9274693411506006</v>
          </cell>
          <cell r="P208">
            <v>0.9587627852022358</v>
          </cell>
          <cell r="Q208">
            <v>0.977407868400986</v>
          </cell>
          <cell r="R208">
            <v>0.9222268224531387</v>
          </cell>
          <cell r="S208">
            <v>0.9712498828299431</v>
          </cell>
          <cell r="T208">
            <v>0.9750352402041248</v>
          </cell>
          <cell r="U208">
            <v>1.0311689384428278</v>
          </cell>
          <cell r="V208">
            <v>0.9271673460575977</v>
          </cell>
          <cell r="W208">
            <v>0.9017301329562641</v>
          </cell>
          <cell r="X208">
            <v>0.8902092846025753</v>
          </cell>
          <cell r="Y208">
            <v>0.9035009278477545</v>
          </cell>
          <cell r="Z208">
            <v>0.9659043848984298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1.02216645315602</v>
          </cell>
          <cell r="F209">
            <v>0.9880342024664389</v>
          </cell>
          <cell r="G209">
            <v>1.042852446884093</v>
          </cell>
          <cell r="H209">
            <v>1.030620408418237</v>
          </cell>
          <cell r="I209">
            <v>1</v>
          </cell>
          <cell r="J209">
            <v>0.9967660122694731</v>
          </cell>
          <cell r="K209">
            <v>0.9844176744731126</v>
          </cell>
          <cell r="L209">
            <v>0.9844176744731126</v>
          </cell>
          <cell r="M209">
            <v>1.0109350532992043</v>
          </cell>
          <cell r="N209">
            <v>1.0238956579181089</v>
          </cell>
          <cell r="O209">
            <v>0.9558688311720254</v>
          </cell>
          <cell r="P209">
            <v>0.9881204932613349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</v>
          </cell>
          <cell r="W209">
            <v>0.9293414779104163</v>
          </cell>
          <cell r="X209">
            <v>0.9174678564748129</v>
          </cell>
          <cell r="Y209">
            <v>0.931166495264709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0.9876115982644257</v>
          </cell>
          <cell r="L210">
            <v>0.9876115982644257</v>
          </cell>
          <cell r="M210">
            <v>1.0142150122047908</v>
          </cell>
          <cell r="N210">
            <v>1.0272176672505775</v>
          </cell>
          <cell r="O210">
            <v>0.9589701288025144</v>
          </cell>
          <cell r="P210">
            <v>0.9913264307754095</v>
          </cell>
          <cell r="Q210">
            <v>1.0106047799814948</v>
          </cell>
          <cell r="R210">
            <v>0.9535495519624027</v>
          </cell>
          <cell r="S210">
            <v>1.004237643134792</v>
          </cell>
          <cell r="T210">
            <v>1.0081515672804455</v>
          </cell>
          <cell r="U210">
            <v>1.0661918036976936</v>
          </cell>
          <cell r="V210">
            <v>0.9586578766768803</v>
          </cell>
          <cell r="W210">
            <v>0.9323567080647721</v>
          </cell>
          <cell r="X210">
            <v>0.9204445628978546</v>
          </cell>
          <cell r="Y210">
            <v>0.9341876466519912</v>
          </cell>
          <cell r="Z210">
            <v>0.9987105894496131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1.059359735126918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</v>
          </cell>
          <cell r="P211">
            <v>1.0037614306246627</v>
          </cell>
          <cell r="Q211">
            <v>1.023281603575207</v>
          </cell>
          <cell r="R211">
            <v>0.9655106862233273</v>
          </cell>
          <cell r="S211">
            <v>1.016834598641393</v>
          </cell>
          <cell r="T211">
            <v>1.0207976182662453</v>
          </cell>
          <cell r="U211">
            <v>1.079565899763997</v>
          </cell>
          <cell r="V211">
            <v>0.970683088738096</v>
          </cell>
          <cell r="W211">
            <v>0.9440520035439485</v>
          </cell>
          <cell r="X211">
            <v>0.9319904348180937</v>
          </cell>
          <cell r="Y211">
            <v>0.9459059090574485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1.059359735126918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</v>
          </cell>
          <cell r="P212">
            <v>1.0037614306246627</v>
          </cell>
          <cell r="Q212">
            <v>1.023281603575207</v>
          </cell>
          <cell r="R212">
            <v>0.9655106862233273</v>
          </cell>
          <cell r="S212">
            <v>1.016834598641393</v>
          </cell>
          <cell r="T212">
            <v>1.0207976182662453</v>
          </cell>
          <cell r="U212">
            <v>1.079565899763997</v>
          </cell>
          <cell r="V212">
            <v>0.970683088738096</v>
          </cell>
          <cell r="W212">
            <v>0.9440520035439485</v>
          </cell>
          <cell r="X212">
            <v>0.9319904348180937</v>
          </cell>
          <cell r="Y212">
            <v>0.9459059090574485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0.9773468624339139</v>
          </cell>
          <cell r="G213">
            <v>1.0315721504370885</v>
          </cell>
          <cell r="H213">
            <v>1.0194724231341956</v>
          </cell>
          <cell r="I213">
            <v>0.9891832286717949</v>
          </cell>
          <cell r="J213">
            <v>0.9859842222470273</v>
          </cell>
          <cell r="K213">
            <v>0.9737694535968934</v>
          </cell>
          <cell r="L213">
            <v>0.9737694535968934</v>
          </cell>
          <cell r="M213">
            <v>1</v>
          </cell>
          <cell r="N213">
            <v>1.0128204127224665</v>
          </cell>
          <cell r="O213">
            <v>0.9455294166054787</v>
          </cell>
          <cell r="P213">
            <v>0.9774322198410137</v>
          </cell>
          <cell r="Q213">
            <v>0.9964403679891822</v>
          </cell>
          <cell r="R213">
            <v>0.940184813365651</v>
          </cell>
          <cell r="S213">
            <v>0.9901624715174456</v>
          </cell>
          <cell r="T213">
            <v>0.9940215389721316</v>
          </cell>
          <cell r="U213">
            <v>1.0512482963350258</v>
          </cell>
          <cell r="V213">
            <v>0.9452215409362404</v>
          </cell>
          <cell r="W213">
            <v>0.9192890036580431</v>
          </cell>
          <cell r="X213">
            <v>0.9075438164703462</v>
          </cell>
          <cell r="Y213">
            <v>0.9210942802169443</v>
          </cell>
          <cell r="Z213">
            <v>0.9847128837883471</v>
          </cell>
        </row>
        <row r="214">
          <cell r="C214">
            <v>1.022217414194888</v>
          </cell>
          <cell r="D214">
            <v>1.0300862093123617</v>
          </cell>
          <cell r="E214">
            <v>0.998311151386651</v>
          </cell>
          <cell r="F214">
            <v>0.9649754785320731</v>
          </cell>
          <cell r="G214">
            <v>1.0185143757758766</v>
          </cell>
          <cell r="H214">
            <v>1.0065678083973926</v>
          </cell>
          <cell r="I214">
            <v>0.9766620185042136</v>
          </cell>
          <cell r="J214">
            <v>0.9735035055194995</v>
          </cell>
          <cell r="K214">
            <v>0.961443353002134</v>
          </cell>
          <cell r="L214">
            <v>0.961443353002134</v>
          </cell>
          <cell r="M214">
            <v>0.9873418697318658</v>
          </cell>
          <cell r="N214">
            <v>1</v>
          </cell>
          <cell r="O214">
            <v>0.9335607820777336</v>
          </cell>
          <cell r="P214">
            <v>0.9650597554739946</v>
          </cell>
          <cell r="Q214">
            <v>0.9838272960067476</v>
          </cell>
          <cell r="R214">
            <v>0.928283831521947</v>
          </cell>
          <cell r="S214">
            <v>0.9776288659663601</v>
          </cell>
          <cell r="T214">
            <v>0.9814390848424912</v>
          </cell>
          <cell r="U214">
            <v>1.0379414584558628</v>
          </cell>
          <cell r="V214">
            <v>0.9332568035388229</v>
          </cell>
          <cell r="W214">
            <v>0.9076525236956763</v>
          </cell>
          <cell r="X214">
            <v>0.8960560086174248</v>
          </cell>
          <cell r="Y214">
            <v>0.9094349488287249</v>
          </cell>
          <cell r="Z214">
            <v>0.972248259828644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1.071167533167363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0.9996743880583392</v>
          </cell>
          <cell r="W215">
            <v>0.9722479147802289</v>
          </cell>
          <cell r="X215">
            <v>0.9598261043305203</v>
          </cell>
          <cell r="Y215">
            <v>0.9741571907130522</v>
          </cell>
          <cell r="Z215">
            <v>1.04144077010691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0.9962526647170316</v>
          </cell>
          <cell r="L216">
            <v>0.9962526647170316</v>
          </cell>
          <cell r="M216">
            <v>1.023088844117147</v>
          </cell>
          <cell r="N216">
            <v>1.03620526535048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0.9670456137510869</v>
          </cell>
          <cell r="W216">
            <v>0.9405143241621112</v>
          </cell>
          <cell r="X216">
            <v>0.9284979541783108</v>
          </cell>
          <cell r="Y216">
            <v>0.9423612824700692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0.9808382857934599</v>
          </cell>
          <cell r="G217">
            <v>1.035257285409665</v>
          </cell>
          <cell r="H217">
            <v>1.0231143336670434</v>
          </cell>
          <cell r="I217">
            <v>0.9927169356536284</v>
          </cell>
          <cell r="J217">
            <v>0.9895065012638384</v>
          </cell>
          <cell r="K217">
            <v>0.9772480972062194</v>
          </cell>
          <cell r="L217">
            <v>0.9772480972062194</v>
          </cell>
          <cell r="M217">
            <v>1.0035723482560237</v>
          </cell>
          <cell r="N217">
            <v>1.0164385599575207</v>
          </cell>
          <cell r="O217">
            <v>0.9489071769679085</v>
          </cell>
          <cell r="P217">
            <v>0.9809239481269442</v>
          </cell>
          <cell r="Q217">
            <v>1</v>
          </cell>
          <cell r="R217">
            <v>0.9435434809440177</v>
          </cell>
          <cell r="S217">
            <v>0.9936996766957511</v>
          </cell>
          <cell r="T217">
            <v>0.9975725300833288</v>
          </cell>
          <cell r="U217">
            <v>1.055003721353086</v>
          </cell>
          <cell r="V217">
            <v>0.9485982014595601</v>
          </cell>
          <cell r="W217">
            <v>0.9225730241270427</v>
          </cell>
          <cell r="X217">
            <v>0.9107858790403792</v>
          </cell>
          <cell r="Y217">
            <v>0.9243847497625107</v>
          </cell>
          <cell r="Z217">
            <v>0.9882306211414325</v>
          </cell>
        </row>
        <row r="218">
          <cell r="C218">
            <v>1.101190583615934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1.005684630472487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</v>
          </cell>
          <cell r="X218">
            <v>0.9652823610514859</v>
          </cell>
          <cell r="Y218">
            <v>0.9796949143643718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1.021155559272329</v>
          </cell>
          <cell r="F219">
            <v>0.9870570644190427</v>
          </cell>
          <cell r="G219">
            <v>1.041821095134197</v>
          </cell>
          <cell r="H219">
            <v>1.029601153810477</v>
          </cell>
          <cell r="I219">
            <v>0.9990110281152647</v>
          </cell>
          <cell r="J219">
            <v>0.995780238707679</v>
          </cell>
          <cell r="K219">
            <v>0.9834441130702221</v>
          </cell>
          <cell r="L219">
            <v>0.9834441130702221</v>
          </cell>
          <cell r="M219">
            <v>1.009935266954198</v>
          </cell>
          <cell r="N219">
            <v>1.0228830538995253</v>
          </cell>
          <cell r="O219">
            <v>0.9549235037725013</v>
          </cell>
          <cell r="P219">
            <v>0.9871432698747686</v>
          </cell>
          <cell r="Q219">
            <v>1.0063402690490941</v>
          </cell>
          <cell r="R219">
            <v>0.9495258004727216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</v>
          </cell>
          <cell r="W219">
            <v>0.9284223853174445</v>
          </cell>
          <cell r="X219">
            <v>0.9165605065596109</v>
          </cell>
          <cell r="Y219">
            <v>0.9302455977808846</v>
          </cell>
          <cell r="Z219">
            <v>0.9944962691620225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0.9832250349872094</v>
          </cell>
          <cell r="G220">
            <v>1.037776456538141</v>
          </cell>
          <cell r="H220">
            <v>1.0256039564176662</v>
          </cell>
          <cell r="I220">
            <v>0.9951325900791447</v>
          </cell>
          <cell r="J220">
            <v>0.9919143434925813</v>
          </cell>
          <cell r="K220">
            <v>0.9796261101181167</v>
          </cell>
          <cell r="L220">
            <v>0.9796261101181167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</v>
          </cell>
          <cell r="Q220">
            <v>1.002433376865809</v>
          </cell>
          <cell r="R220">
            <v>0.9458394778224317</v>
          </cell>
          <cell r="S220">
            <v>0.9961177225005844</v>
          </cell>
          <cell r="T220">
            <v>1</v>
          </cell>
          <cell r="U220">
            <v>1.057570943001969</v>
          </cell>
          <cell r="V220">
            <v>0.9509064983779397</v>
          </cell>
          <cell r="W220">
            <v>0.9248179919809728</v>
          </cell>
          <cell r="X220">
            <v>0.9130021643281414</v>
          </cell>
          <cell r="Y220">
            <v>0.9266341262276894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</v>
          </cell>
          <cell r="E221">
            <v>0.961818360037213</v>
          </cell>
          <cell r="F221">
            <v>0.9297012569164155</v>
          </cell>
          <cell r="G221">
            <v>0.9812830651269216</v>
          </cell>
          <cell r="H221">
            <v>0.9697731988611914</v>
          </cell>
          <cell r="I221">
            <v>0.940960600954495</v>
          </cell>
          <cell r="J221">
            <v>0.937917545916099</v>
          </cell>
          <cell r="K221">
            <v>0.9262982465624463</v>
          </cell>
          <cell r="L221">
            <v>0.9262982465624463</v>
          </cell>
          <cell r="M221">
            <v>0.9512500552783837</v>
          </cell>
          <cell r="N221">
            <v>0.9634454735893216</v>
          </cell>
          <cell r="O221">
            <v>0.8994349098132997</v>
          </cell>
          <cell r="P221">
            <v>0.9297824531546376</v>
          </cell>
          <cell r="Q221">
            <v>0.9478639551313226</v>
          </cell>
          <cell r="R221">
            <v>0.8943508556859724</v>
          </cell>
          <cell r="S221">
            <v>0.9418921057655513</v>
          </cell>
          <cell r="T221">
            <v>0.9455630438951443</v>
          </cell>
          <cell r="U221">
            <v>1</v>
          </cell>
          <cell r="V221">
            <v>0.8991420430659177</v>
          </cell>
          <cell r="W221">
            <v>0.8744737155465238</v>
          </cell>
          <cell r="X221">
            <v>0.8633011055849722</v>
          </cell>
          <cell r="Y221">
            <v>0.8761909849729713</v>
          </cell>
          <cell r="Z221">
            <v>0.9367081851370018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</v>
          </cell>
          <cell r="S222">
            <v>1.0475453940001105</v>
          </cell>
          <cell r="T222">
            <v>1.051628106134309</v>
          </cell>
          <cell r="U222">
            <v>1.112171327891836</v>
          </cell>
          <cell r="V222">
            <v>1</v>
          </cell>
          <cell r="W222">
            <v>0.9725645934258849</v>
          </cell>
          <cell r="X222">
            <v>0.9601387369689285</v>
          </cell>
          <cell r="Y222">
            <v>0.9744744912442451</v>
          </cell>
          <cell r="Z222">
            <v>1.041779986110971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1.089956441463029</v>
          </cell>
          <cell r="J224">
            <v>1.0864315357045289</v>
          </cell>
          <cell r="K224">
            <v>1.072972385382024</v>
          </cell>
          <cell r="L224">
            <v>1.072972385382024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</v>
          </cell>
          <cell r="U224">
            <v>1.158344398646867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</v>
          </cell>
          <cell r="K225">
            <v>1.0571876023022773</v>
          </cell>
          <cell r="L225">
            <v>1.0571876023022773</v>
          </cell>
          <cell r="M225">
            <v>1.085665193539657</v>
          </cell>
          <cell r="N225">
            <v>1.099583869399252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1.020725927365666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</v>
          </cell>
          <cell r="X225">
            <v>0.9852887331539975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0.9925196252880384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0.9888866791816996</v>
          </cell>
          <cell r="L226">
            <v>0.9888866791816996</v>
          </cell>
          <cell r="M226">
            <v>1.0155244401320729</v>
          </cell>
          <cell r="N226">
            <v>1.0285438825843176</v>
          </cell>
          <cell r="O226">
            <v>0.9602082314266842</v>
          </cell>
          <cell r="P226">
            <v>0.9926063078210945</v>
          </cell>
          <cell r="Q226">
            <v>1.0119095468272108</v>
          </cell>
          <cell r="R226">
            <v>0.95478065621383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</v>
          </cell>
          <cell r="W226">
            <v>0.9335604507594052</v>
          </cell>
          <cell r="X226">
            <v>0.9216329261163729</v>
          </cell>
          <cell r="Y226">
            <v>0.935393753226167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</v>
          </cell>
          <cell r="F231">
            <v>0.944002190856923</v>
          </cell>
          <cell r="G231">
            <v>0.9963774453774805</v>
          </cell>
          <cell r="H231">
            <v>0.9846905310160252</v>
          </cell>
          <cell r="I231">
            <v>0.9554347293852801</v>
          </cell>
          <cell r="J231">
            <v>0.9523448651931288</v>
          </cell>
          <cell r="K231">
            <v>0.940546834412305</v>
          </cell>
          <cell r="L231">
            <v>0.940546834412305</v>
          </cell>
          <cell r="M231">
            <v>0.965882459075019</v>
          </cell>
          <cell r="N231">
            <v>0.9782654708417515</v>
          </cell>
          <cell r="O231">
            <v>0.913270278038668</v>
          </cell>
          <cell r="P231">
            <v>0.9440846360791929</v>
          </cell>
          <cell r="Q231">
            <v>0.9624442729550082</v>
          </cell>
          <cell r="R231">
            <v>0.9081080195186028</v>
          </cell>
          <cell r="S231">
            <v>0.9563805628730688</v>
          </cell>
          <cell r="T231">
            <v>0.9601079684359374</v>
          </cell>
          <cell r="U231">
            <v>1.015382289562499</v>
          </cell>
          <cell r="V231">
            <v>0.9129729063301747</v>
          </cell>
          <cell r="W231">
            <v>0.8879251234538548</v>
          </cell>
          <cell r="X231">
            <v>0.8765806531707058</v>
          </cell>
          <cell r="Y231">
            <v>0.8896688084158768</v>
          </cell>
          <cell r="Z231">
            <v>0.9511169016763421</v>
          </cell>
        </row>
        <row r="232">
          <cell r="C232">
            <v>0.9923610324588983</v>
          </cell>
          <cell r="D232">
            <v>1</v>
          </cell>
          <cell r="E232">
            <v>0.9691530110407728</v>
          </cell>
          <cell r="F232">
            <v>0.9367909887622381</v>
          </cell>
          <cell r="G232">
            <v>0.9887661504135561</v>
          </cell>
          <cell r="H232">
            <v>0.9771685120115636</v>
          </cell>
          <cell r="I232">
            <v>0.9481361944998646</v>
          </cell>
          <cell r="J232">
            <v>0.9450699336799837</v>
          </cell>
          <cell r="K232">
            <v>0.9333620276733434</v>
          </cell>
          <cell r="L232">
            <v>0.9333620276733434</v>
          </cell>
          <cell r="M232">
            <v>0.9585041143216255</v>
          </cell>
          <cell r="N232">
            <v>0.9707925326634109</v>
          </cell>
          <cell r="O232">
            <v>0.9062938360284777</v>
          </cell>
          <cell r="P232">
            <v>0.9368728041881311</v>
          </cell>
          <cell r="Q232">
            <v>0.9550921923937856</v>
          </cell>
          <cell r="R232">
            <v>0.901171011833686</v>
          </cell>
          <cell r="S232">
            <v>0.9490748027963409</v>
          </cell>
          <cell r="T232">
            <v>0.9527737348291022</v>
          </cell>
          <cell r="U232">
            <v>1.0076258172107215</v>
          </cell>
          <cell r="V232">
            <v>0.9059987359328132</v>
          </cell>
          <cell r="W232">
            <v>0.8811422922568621</v>
          </cell>
          <cell r="X232">
            <v>0.8698844820139771</v>
          </cell>
          <cell r="Y232">
            <v>0.8828726572660573</v>
          </cell>
          <cell r="Z232">
            <v>0.9438513505366433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0.9783142431571892</v>
          </cell>
          <cell r="J233">
            <v>0.9751503868982192</v>
          </cell>
          <cell r="K233">
            <v>0.9630698321527232</v>
          </cell>
          <cell r="L233">
            <v>0.9630698321527232</v>
          </cell>
          <cell r="M233">
            <v>0.9890121615494838</v>
          </cell>
          <cell r="N233">
            <v>1.001691705648087</v>
          </cell>
          <cell r="O233">
            <v>0.935140092125607</v>
          </cell>
          <cell r="P233">
            <v>0.9666923525130712</v>
          </cell>
          <cell r="Q233">
            <v>0.9854916422001442</v>
          </cell>
          <cell r="R233">
            <v>0.9298542145227605</v>
          </cell>
          <cell r="S233">
            <v>0.9792827262406482</v>
          </cell>
          <cell r="T233">
            <v>0.9830993908855724</v>
          </cell>
          <cell r="U233">
            <v>1.0396973498835163</v>
          </cell>
          <cell r="V233">
            <v>0.934835599344485</v>
          </cell>
          <cell r="W233">
            <v>0.9091880045965125</v>
          </cell>
          <cell r="X233">
            <v>0.8975718716282052</v>
          </cell>
          <cell r="Y233">
            <v>0.9109734450682261</v>
          </cell>
          <cell r="Z233">
            <v>0.9738930177011388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</v>
          </cell>
          <cell r="J234">
            <v>1.0088375582355722</v>
          </cell>
          <cell r="K234">
            <v>0.996339673278214</v>
          </cell>
          <cell r="L234">
            <v>0.996339673278214</v>
          </cell>
          <cell r="M234">
            <v>1.0231781964385422</v>
          </cell>
          <cell r="N234">
            <v>1.0362957632055132</v>
          </cell>
          <cell r="O234">
            <v>0.9674450831619807</v>
          </cell>
          <cell r="P234">
            <v>1.000087335837849</v>
          </cell>
          <cell r="Q234">
            <v>1.0195360585777287</v>
          </cell>
          <cell r="R234">
            <v>0.9619766016583742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0.9671300714900022</v>
          </cell>
          <cell r="W234">
            <v>0.9405964647686209</v>
          </cell>
          <cell r="X234">
            <v>0.9285790453250802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0.9801640262820688</v>
          </cell>
          <cell r="F235">
            <v>0.9474343234448518</v>
          </cell>
          <cell r="G235">
            <v>1</v>
          </cell>
          <cell r="H235">
            <v>0.9882705952290723</v>
          </cell>
          <cell r="I235">
            <v>0.9589084275420454</v>
          </cell>
          <cell r="J235">
            <v>0.9558073294526757</v>
          </cell>
          <cell r="K235">
            <v>0.9439664042736094</v>
          </cell>
          <cell r="L235">
            <v>0.9439664042736094</v>
          </cell>
          <cell r="M235">
            <v>0.969394142306274</v>
          </cell>
          <cell r="N235">
            <v>0.9818221753013817</v>
          </cell>
          <cell r="O235">
            <v>0.9165906778356196</v>
          </cell>
          <cell r="P235">
            <v>0.9475170684152968</v>
          </cell>
          <cell r="Q235">
            <v>0.9659434558862212</v>
          </cell>
          <cell r="R235">
            <v>0.9114096507619794</v>
          </cell>
          <cell r="S235">
            <v>0.9598576998205146</v>
          </cell>
          <cell r="T235">
            <v>0.963598657205852</v>
          </cell>
          <cell r="U235">
            <v>1.019073940576624</v>
          </cell>
          <cell r="V235">
            <v>0.9162922249653014</v>
          </cell>
          <cell r="W235">
            <v>0.8911533752326778</v>
          </cell>
          <cell r="X235">
            <v>0.8797676595726337</v>
          </cell>
          <cell r="Y235">
            <v>0.8929033997541195</v>
          </cell>
          <cell r="Z235">
            <v>0.9545749013979422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</v>
          </cell>
          <cell r="F236">
            <v>0.9586790581634628</v>
          </cell>
          <cell r="G236">
            <v>1.011868616578852</v>
          </cell>
          <cell r="H236">
            <v>1</v>
          </cell>
          <cell r="I236">
            <v>0.9702893440027717</v>
          </cell>
          <cell r="J236">
            <v>0.9671514401692058</v>
          </cell>
          <cell r="K236">
            <v>0.9551699795892504</v>
          </cell>
          <cell r="L236">
            <v>0.9551699795892504</v>
          </cell>
          <cell r="M236">
            <v>0.9808995096950921</v>
          </cell>
          <cell r="N236">
            <v>0.9934750462486481</v>
          </cell>
          <cell r="O236">
            <v>0.9274693411506006</v>
          </cell>
          <cell r="P236">
            <v>0.9587627852022358</v>
          </cell>
          <cell r="Q236">
            <v>0.977407868400986</v>
          </cell>
          <cell r="R236">
            <v>0.9222268224531387</v>
          </cell>
          <cell r="S236">
            <v>0.9712498828299431</v>
          </cell>
          <cell r="T236">
            <v>0.9750352402041248</v>
          </cell>
          <cell r="U236">
            <v>1.0311689384428278</v>
          </cell>
          <cell r="V236">
            <v>0.9271673460575977</v>
          </cell>
          <cell r="W236">
            <v>0.9017301329562641</v>
          </cell>
          <cell r="X236">
            <v>0.8902092846025753</v>
          </cell>
          <cell r="Y236">
            <v>0.9035009278477545</v>
          </cell>
          <cell r="Z236">
            <v>0.9659043848984298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1.02216645315602</v>
          </cell>
          <cell r="F237">
            <v>0.9880342024664389</v>
          </cell>
          <cell r="G237">
            <v>1.042852446884093</v>
          </cell>
          <cell r="H237">
            <v>1.030620408418237</v>
          </cell>
          <cell r="I237">
            <v>1</v>
          </cell>
          <cell r="J237">
            <v>0.9967660122694731</v>
          </cell>
          <cell r="K237">
            <v>0.9844176744731126</v>
          </cell>
          <cell r="L237">
            <v>0.9844176744731126</v>
          </cell>
          <cell r="M237">
            <v>1.0109350532992043</v>
          </cell>
          <cell r="N237">
            <v>1.0238956579181089</v>
          </cell>
          <cell r="O237">
            <v>0.9558688311720254</v>
          </cell>
          <cell r="P237">
            <v>0.9881204932613349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</v>
          </cell>
          <cell r="W237">
            <v>0.9293414779104163</v>
          </cell>
          <cell r="X237">
            <v>0.9174678564748129</v>
          </cell>
          <cell r="Y237">
            <v>0.931166495264709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0.9876115982644257</v>
          </cell>
          <cell r="L238">
            <v>0.9876115982644257</v>
          </cell>
          <cell r="M238">
            <v>1.0142150122047908</v>
          </cell>
          <cell r="N238">
            <v>1.0272176672505775</v>
          </cell>
          <cell r="O238">
            <v>0.9589701288025144</v>
          </cell>
          <cell r="P238">
            <v>0.9913264307754095</v>
          </cell>
          <cell r="Q238">
            <v>1.0106047799814948</v>
          </cell>
          <cell r="R238">
            <v>0.9535495519624027</v>
          </cell>
          <cell r="S238">
            <v>1.004237643134792</v>
          </cell>
          <cell r="T238">
            <v>1.0081515672804455</v>
          </cell>
          <cell r="U238">
            <v>1.0661918036976936</v>
          </cell>
          <cell r="V238">
            <v>0.9586578766768803</v>
          </cell>
          <cell r="W238">
            <v>0.9323567080647721</v>
          </cell>
          <cell r="X238">
            <v>0.9204445628978546</v>
          </cell>
          <cell r="Y238">
            <v>0.9341876466519912</v>
          </cell>
          <cell r="Z238">
            <v>0.9987105894496131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1.059359735126918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</v>
          </cell>
          <cell r="P239">
            <v>1.0037614306246627</v>
          </cell>
          <cell r="Q239">
            <v>1.023281603575207</v>
          </cell>
          <cell r="R239">
            <v>0.9655106862233273</v>
          </cell>
          <cell r="S239">
            <v>1.016834598641393</v>
          </cell>
          <cell r="T239">
            <v>1.0207976182662453</v>
          </cell>
          <cell r="U239">
            <v>1.079565899763997</v>
          </cell>
          <cell r="V239">
            <v>0.970683088738096</v>
          </cell>
          <cell r="W239">
            <v>0.9440520035439485</v>
          </cell>
          <cell r="X239">
            <v>0.9319904348180937</v>
          </cell>
          <cell r="Y239">
            <v>0.9459059090574485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1.059359735126918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</v>
          </cell>
          <cell r="P240">
            <v>1.0037614306246627</v>
          </cell>
          <cell r="Q240">
            <v>1.023281603575207</v>
          </cell>
          <cell r="R240">
            <v>0.9655106862233273</v>
          </cell>
          <cell r="S240">
            <v>1.016834598641393</v>
          </cell>
          <cell r="T240">
            <v>1.0207976182662453</v>
          </cell>
          <cell r="U240">
            <v>1.079565899763997</v>
          </cell>
          <cell r="V240">
            <v>0.970683088738096</v>
          </cell>
          <cell r="W240">
            <v>0.9440520035439485</v>
          </cell>
          <cell r="X240">
            <v>0.9319904348180937</v>
          </cell>
          <cell r="Y240">
            <v>0.9459059090574485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0.9773468624339139</v>
          </cell>
          <cell r="G241">
            <v>1.0315721504370885</v>
          </cell>
          <cell r="H241">
            <v>1.0194724231341956</v>
          </cell>
          <cell r="I241">
            <v>0.9891832286717949</v>
          </cell>
          <cell r="J241">
            <v>0.9859842222470273</v>
          </cell>
          <cell r="K241">
            <v>0.9737694535968934</v>
          </cell>
          <cell r="L241">
            <v>0.9737694535968934</v>
          </cell>
          <cell r="M241">
            <v>1</v>
          </cell>
          <cell r="N241">
            <v>1.0128204127224665</v>
          </cell>
          <cell r="O241">
            <v>0.9455294166054787</v>
          </cell>
          <cell r="P241">
            <v>0.9774322198410137</v>
          </cell>
          <cell r="Q241">
            <v>0.9964403679891822</v>
          </cell>
          <cell r="R241">
            <v>0.940184813365651</v>
          </cell>
          <cell r="S241">
            <v>0.9901624715174456</v>
          </cell>
          <cell r="T241">
            <v>0.9940215389721316</v>
          </cell>
          <cell r="U241">
            <v>1.0512482963350258</v>
          </cell>
          <cell r="V241">
            <v>0.9452215409362404</v>
          </cell>
          <cell r="W241">
            <v>0.9192890036580431</v>
          </cell>
          <cell r="X241">
            <v>0.9075438164703462</v>
          </cell>
          <cell r="Y241">
            <v>0.9210942802169443</v>
          </cell>
          <cell r="Z241">
            <v>0.9847128837883471</v>
          </cell>
        </row>
        <row r="242">
          <cell r="C242">
            <v>1.022217414194888</v>
          </cell>
          <cell r="D242">
            <v>1.0300862093123617</v>
          </cell>
          <cell r="E242">
            <v>0.998311151386651</v>
          </cell>
          <cell r="F242">
            <v>0.9649754785320731</v>
          </cell>
          <cell r="G242">
            <v>1.0185143757758766</v>
          </cell>
          <cell r="H242">
            <v>1.0065678083973926</v>
          </cell>
          <cell r="I242">
            <v>0.9766620185042136</v>
          </cell>
          <cell r="J242">
            <v>0.9735035055194995</v>
          </cell>
          <cell r="K242">
            <v>0.961443353002134</v>
          </cell>
          <cell r="L242">
            <v>0.961443353002134</v>
          </cell>
          <cell r="M242">
            <v>0.9873418697318658</v>
          </cell>
          <cell r="N242">
            <v>1</v>
          </cell>
          <cell r="O242">
            <v>0.9335607820777336</v>
          </cell>
          <cell r="P242">
            <v>0.9650597554739946</v>
          </cell>
          <cell r="Q242">
            <v>0.9838272960067476</v>
          </cell>
          <cell r="R242">
            <v>0.928283831521947</v>
          </cell>
          <cell r="S242">
            <v>0.9776288659663601</v>
          </cell>
          <cell r="T242">
            <v>0.9814390848424912</v>
          </cell>
          <cell r="U242">
            <v>1.0379414584558628</v>
          </cell>
          <cell r="V242">
            <v>0.9332568035388229</v>
          </cell>
          <cell r="W242">
            <v>0.9076525236956763</v>
          </cell>
          <cell r="X242">
            <v>0.8960560086174248</v>
          </cell>
          <cell r="Y242">
            <v>0.9094349488287249</v>
          </cell>
          <cell r="Z242">
            <v>0.972248259828644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1.071167533167363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0.9996743880583392</v>
          </cell>
          <cell r="W243">
            <v>0.9722479147802289</v>
          </cell>
          <cell r="X243">
            <v>0.9598261043305203</v>
          </cell>
          <cell r="Y243">
            <v>0.9741571907130522</v>
          </cell>
          <cell r="Z243">
            <v>1.04144077010691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0.9962526647170316</v>
          </cell>
          <cell r="L244">
            <v>0.9962526647170316</v>
          </cell>
          <cell r="M244">
            <v>1.023088844117147</v>
          </cell>
          <cell r="N244">
            <v>1.03620526535048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0.9670456137510869</v>
          </cell>
          <cell r="W244">
            <v>0.9405143241621112</v>
          </cell>
          <cell r="X244">
            <v>0.9284979541783108</v>
          </cell>
          <cell r="Y244">
            <v>0.9423612824700692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0.9808382857934599</v>
          </cell>
          <cell r="G245">
            <v>1.035257285409665</v>
          </cell>
          <cell r="H245">
            <v>1.0231143336670434</v>
          </cell>
          <cell r="I245">
            <v>0.9927169356536284</v>
          </cell>
          <cell r="J245">
            <v>0.9895065012638384</v>
          </cell>
          <cell r="K245">
            <v>0.9772480972062194</v>
          </cell>
          <cell r="L245">
            <v>0.9772480972062194</v>
          </cell>
          <cell r="M245">
            <v>1.0035723482560237</v>
          </cell>
          <cell r="N245">
            <v>1.0164385599575207</v>
          </cell>
          <cell r="O245">
            <v>0.9489071769679085</v>
          </cell>
          <cell r="P245">
            <v>0.9809239481269442</v>
          </cell>
          <cell r="Q245">
            <v>1</v>
          </cell>
          <cell r="R245">
            <v>0.9435434809440177</v>
          </cell>
          <cell r="S245">
            <v>0.9936996766957511</v>
          </cell>
          <cell r="T245">
            <v>0.9975725300833288</v>
          </cell>
          <cell r="U245">
            <v>1.055003721353086</v>
          </cell>
          <cell r="V245">
            <v>0.9485982014595601</v>
          </cell>
          <cell r="W245">
            <v>0.9225730241270427</v>
          </cell>
          <cell r="X245">
            <v>0.9107858790403792</v>
          </cell>
          <cell r="Y245">
            <v>0.9243847497625107</v>
          </cell>
          <cell r="Z245">
            <v>0.9882306211414325</v>
          </cell>
        </row>
        <row r="246">
          <cell r="C246">
            <v>1.101190583615934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1.005684630472487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</v>
          </cell>
          <cell r="X246">
            <v>0.9652823610514859</v>
          </cell>
          <cell r="Y246">
            <v>0.9796949143643718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1.021155559272329</v>
          </cell>
          <cell r="F247">
            <v>0.9870570644190427</v>
          </cell>
          <cell r="G247">
            <v>1.041821095134197</v>
          </cell>
          <cell r="H247">
            <v>1.029601153810477</v>
          </cell>
          <cell r="I247">
            <v>0.9990110281152647</v>
          </cell>
          <cell r="J247">
            <v>0.995780238707679</v>
          </cell>
          <cell r="K247">
            <v>0.9834441130702221</v>
          </cell>
          <cell r="L247">
            <v>0.9834441130702221</v>
          </cell>
          <cell r="M247">
            <v>1.009935266954198</v>
          </cell>
          <cell r="N247">
            <v>1.0228830538995253</v>
          </cell>
          <cell r="O247">
            <v>0.9549235037725013</v>
          </cell>
          <cell r="P247">
            <v>0.9871432698747686</v>
          </cell>
          <cell r="Q247">
            <v>1.0063402690490941</v>
          </cell>
          <cell r="R247">
            <v>0.9495258004727216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</v>
          </cell>
          <cell r="W247">
            <v>0.9284223853174445</v>
          </cell>
          <cell r="X247">
            <v>0.9165605065596109</v>
          </cell>
          <cell r="Y247">
            <v>0.9302455977808846</v>
          </cell>
          <cell r="Z247">
            <v>0.9944962691620225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0.9832250349872094</v>
          </cell>
          <cell r="G248">
            <v>1.037776456538141</v>
          </cell>
          <cell r="H248">
            <v>1.0256039564176662</v>
          </cell>
          <cell r="I248">
            <v>0.9951325900791447</v>
          </cell>
          <cell r="J248">
            <v>0.9919143434925813</v>
          </cell>
          <cell r="K248">
            <v>0.9796261101181167</v>
          </cell>
          <cell r="L248">
            <v>0.9796261101181167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</v>
          </cell>
          <cell r="Q248">
            <v>1.002433376865809</v>
          </cell>
          <cell r="R248">
            <v>0.9458394778224317</v>
          </cell>
          <cell r="S248">
            <v>0.9961177225005844</v>
          </cell>
          <cell r="T248">
            <v>1</v>
          </cell>
          <cell r="U248">
            <v>1.057570943001969</v>
          </cell>
          <cell r="V248">
            <v>0.9509064983779397</v>
          </cell>
          <cell r="W248">
            <v>0.9248179919809728</v>
          </cell>
          <cell r="X248">
            <v>0.9130021643281414</v>
          </cell>
          <cell r="Y248">
            <v>0.9266341262276894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</v>
          </cell>
          <cell r="E249">
            <v>0.961818360037213</v>
          </cell>
          <cell r="F249">
            <v>0.9297012569164155</v>
          </cell>
          <cell r="G249">
            <v>0.9812830651269216</v>
          </cell>
          <cell r="H249">
            <v>0.9697731988611914</v>
          </cell>
          <cell r="I249">
            <v>0.940960600954495</v>
          </cell>
          <cell r="J249">
            <v>0.937917545916099</v>
          </cell>
          <cell r="K249">
            <v>0.9262982465624463</v>
          </cell>
          <cell r="L249">
            <v>0.9262982465624463</v>
          </cell>
          <cell r="M249">
            <v>0.9512500552783837</v>
          </cell>
          <cell r="N249">
            <v>0.9634454735893216</v>
          </cell>
          <cell r="O249">
            <v>0.8994349098132997</v>
          </cell>
          <cell r="P249">
            <v>0.9297824531546376</v>
          </cell>
          <cell r="Q249">
            <v>0.9478639551313226</v>
          </cell>
          <cell r="R249">
            <v>0.8943508556859724</v>
          </cell>
          <cell r="S249">
            <v>0.9418921057655513</v>
          </cell>
          <cell r="T249">
            <v>0.9455630438951443</v>
          </cell>
          <cell r="U249">
            <v>1</v>
          </cell>
          <cell r="V249">
            <v>0.8991420430659177</v>
          </cell>
          <cell r="W249">
            <v>0.8744737155465238</v>
          </cell>
          <cell r="X249">
            <v>0.8633011055849722</v>
          </cell>
          <cell r="Y249">
            <v>0.8761909849729713</v>
          </cell>
          <cell r="Z249">
            <v>0.9367081851370018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</v>
          </cell>
          <cell r="S250">
            <v>1.0475453940001105</v>
          </cell>
          <cell r="T250">
            <v>1.051628106134309</v>
          </cell>
          <cell r="U250">
            <v>1.112171327891836</v>
          </cell>
          <cell r="V250">
            <v>1</v>
          </cell>
          <cell r="W250">
            <v>0.9725645934258849</v>
          </cell>
          <cell r="X250">
            <v>0.9601387369689285</v>
          </cell>
          <cell r="Y250">
            <v>0.9744744912442451</v>
          </cell>
          <cell r="Z250">
            <v>1.041779986110971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1.089956441463029</v>
          </cell>
          <cell r="J252">
            <v>1.0864315357045289</v>
          </cell>
          <cell r="K252">
            <v>1.072972385382024</v>
          </cell>
          <cell r="L252">
            <v>1.072972385382024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</v>
          </cell>
          <cell r="U252">
            <v>1.158344398646867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</v>
          </cell>
          <cell r="K253">
            <v>1.0571876023022773</v>
          </cell>
          <cell r="L253">
            <v>1.0571876023022773</v>
          </cell>
          <cell r="M253">
            <v>1.085665193539657</v>
          </cell>
          <cell r="N253">
            <v>1.099583869399252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1.020725927365666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</v>
          </cell>
          <cell r="X253">
            <v>0.9852887331539975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0.9925196252880384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0.9888866791816996</v>
          </cell>
          <cell r="L254">
            <v>0.9888866791816996</v>
          </cell>
          <cell r="M254">
            <v>1.0155244401320729</v>
          </cell>
          <cell r="N254">
            <v>1.0285438825843176</v>
          </cell>
          <cell r="O254">
            <v>0.9602082314266842</v>
          </cell>
          <cell r="P254">
            <v>0.9926063078210945</v>
          </cell>
          <cell r="Q254">
            <v>1.0119095468272108</v>
          </cell>
          <cell r="R254">
            <v>0.95478065621383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</v>
          </cell>
          <cell r="W254">
            <v>0.9335604507594052</v>
          </cell>
          <cell r="X254">
            <v>0.9216329261163729</v>
          </cell>
          <cell r="Y254">
            <v>0.935393753226167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</v>
          </cell>
          <cell r="F259">
            <v>0.944002190856923</v>
          </cell>
          <cell r="G259">
            <v>0.9963774453774805</v>
          </cell>
          <cell r="H259">
            <v>0.9846905310160252</v>
          </cell>
          <cell r="I259">
            <v>0.9554347293852801</v>
          </cell>
          <cell r="J259">
            <v>0.9523448651931288</v>
          </cell>
          <cell r="K259">
            <v>0.940546834412305</v>
          </cell>
          <cell r="L259">
            <v>0.940546834412305</v>
          </cell>
          <cell r="M259">
            <v>0.965882459075019</v>
          </cell>
          <cell r="N259">
            <v>0.9782654708417515</v>
          </cell>
          <cell r="O259">
            <v>0.913270278038668</v>
          </cell>
          <cell r="P259">
            <v>0.9440846360791929</v>
          </cell>
          <cell r="Q259">
            <v>0.9624442729550082</v>
          </cell>
          <cell r="R259">
            <v>0.9081080195186028</v>
          </cell>
          <cell r="S259">
            <v>0.9563805628730688</v>
          </cell>
          <cell r="T259">
            <v>0.9601079684359374</v>
          </cell>
          <cell r="U259">
            <v>1.015382289562499</v>
          </cell>
          <cell r="V259">
            <v>0.9129729063301747</v>
          </cell>
          <cell r="W259">
            <v>0.8879251234538548</v>
          </cell>
          <cell r="X259">
            <v>0.8765806531707058</v>
          </cell>
          <cell r="Y259">
            <v>0.8896688084158768</v>
          </cell>
          <cell r="Z259">
            <v>0.9511169016763421</v>
          </cell>
        </row>
        <row r="260">
          <cell r="C260">
            <v>0.9923610324588983</v>
          </cell>
          <cell r="D260">
            <v>1</v>
          </cell>
          <cell r="E260">
            <v>0.9691530110407728</v>
          </cell>
          <cell r="F260">
            <v>0.9367909887622381</v>
          </cell>
          <cell r="G260">
            <v>0.9887661504135561</v>
          </cell>
          <cell r="H260">
            <v>0.9771685120115636</v>
          </cell>
          <cell r="I260">
            <v>0.9481361944998646</v>
          </cell>
          <cell r="J260">
            <v>0.9450699336799837</v>
          </cell>
          <cell r="K260">
            <v>0.9333620276733434</v>
          </cell>
          <cell r="L260">
            <v>0.9333620276733434</v>
          </cell>
          <cell r="M260">
            <v>0.9585041143216255</v>
          </cell>
          <cell r="N260">
            <v>0.9707925326634109</v>
          </cell>
          <cell r="O260">
            <v>0.9062938360284777</v>
          </cell>
          <cell r="P260">
            <v>0.9368728041881311</v>
          </cell>
          <cell r="Q260">
            <v>0.9550921923937856</v>
          </cell>
          <cell r="R260">
            <v>0.901171011833686</v>
          </cell>
          <cell r="S260">
            <v>0.9490748027963409</v>
          </cell>
          <cell r="T260">
            <v>0.9527737348291022</v>
          </cell>
          <cell r="U260">
            <v>1.0076258172107215</v>
          </cell>
          <cell r="V260">
            <v>0.9059987359328132</v>
          </cell>
          <cell r="W260">
            <v>0.8811422922568621</v>
          </cell>
          <cell r="X260">
            <v>0.8698844820139771</v>
          </cell>
          <cell r="Y260">
            <v>0.8828726572660573</v>
          </cell>
          <cell r="Z260">
            <v>0.9438513505366433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0.9783142431571892</v>
          </cell>
          <cell r="J261">
            <v>0.9751503868982192</v>
          </cell>
          <cell r="K261">
            <v>0.9630698321527232</v>
          </cell>
          <cell r="L261">
            <v>0.9630698321527232</v>
          </cell>
          <cell r="M261">
            <v>0.9890121615494838</v>
          </cell>
          <cell r="N261">
            <v>1.001691705648087</v>
          </cell>
          <cell r="O261">
            <v>0.935140092125607</v>
          </cell>
          <cell r="P261">
            <v>0.9666923525130712</v>
          </cell>
          <cell r="Q261">
            <v>0.9854916422001442</v>
          </cell>
          <cell r="R261">
            <v>0.9298542145227605</v>
          </cell>
          <cell r="S261">
            <v>0.9792827262406482</v>
          </cell>
          <cell r="T261">
            <v>0.9830993908855724</v>
          </cell>
          <cell r="U261">
            <v>1.0396973498835163</v>
          </cell>
          <cell r="V261">
            <v>0.934835599344485</v>
          </cell>
          <cell r="W261">
            <v>0.9091880045965125</v>
          </cell>
          <cell r="X261">
            <v>0.8975718716282052</v>
          </cell>
          <cell r="Y261">
            <v>0.9109734450682261</v>
          </cell>
          <cell r="Z261">
            <v>0.9738930177011388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</v>
          </cell>
          <cell r="J262">
            <v>1.0088375582355722</v>
          </cell>
          <cell r="K262">
            <v>0.996339673278214</v>
          </cell>
          <cell r="L262">
            <v>0.996339673278214</v>
          </cell>
          <cell r="M262">
            <v>1.0231781964385422</v>
          </cell>
          <cell r="N262">
            <v>1.0362957632055132</v>
          </cell>
          <cell r="O262">
            <v>0.9674450831619807</v>
          </cell>
          <cell r="P262">
            <v>1.000087335837849</v>
          </cell>
          <cell r="Q262">
            <v>1.0195360585777287</v>
          </cell>
          <cell r="R262">
            <v>0.9619766016583742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0.9671300714900022</v>
          </cell>
          <cell r="W262">
            <v>0.9405964647686209</v>
          </cell>
          <cell r="X262">
            <v>0.9285790453250802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0.9801640262820688</v>
          </cell>
          <cell r="F263">
            <v>0.9474343234448518</v>
          </cell>
          <cell r="G263">
            <v>1</v>
          </cell>
          <cell r="H263">
            <v>0.9882705952290723</v>
          </cell>
          <cell r="I263">
            <v>0.9589084275420454</v>
          </cell>
          <cell r="J263">
            <v>0.9558073294526757</v>
          </cell>
          <cell r="K263">
            <v>0.9439664042736094</v>
          </cell>
          <cell r="L263">
            <v>0.9439664042736094</v>
          </cell>
          <cell r="M263">
            <v>0.969394142306274</v>
          </cell>
          <cell r="N263">
            <v>0.9818221753013817</v>
          </cell>
          <cell r="O263">
            <v>0.9165906778356196</v>
          </cell>
          <cell r="P263">
            <v>0.9475170684152968</v>
          </cell>
          <cell r="Q263">
            <v>0.9659434558862212</v>
          </cell>
          <cell r="R263">
            <v>0.9114096507619794</v>
          </cell>
          <cell r="S263">
            <v>0.9598576998205146</v>
          </cell>
          <cell r="T263">
            <v>0.963598657205852</v>
          </cell>
          <cell r="U263">
            <v>1.019073940576624</v>
          </cell>
          <cell r="V263">
            <v>0.9162922249653014</v>
          </cell>
          <cell r="W263">
            <v>0.8911533752326778</v>
          </cell>
          <cell r="X263">
            <v>0.8797676595726337</v>
          </cell>
          <cell r="Y263">
            <v>0.8929033997541195</v>
          </cell>
          <cell r="Z263">
            <v>0.9545749013979422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</v>
          </cell>
          <cell r="F264">
            <v>0.9586790581634628</v>
          </cell>
          <cell r="G264">
            <v>1.011868616578852</v>
          </cell>
          <cell r="H264">
            <v>1</v>
          </cell>
          <cell r="I264">
            <v>0.9702893440027717</v>
          </cell>
          <cell r="J264">
            <v>0.9671514401692058</v>
          </cell>
          <cell r="K264">
            <v>0.9551699795892504</v>
          </cell>
          <cell r="L264">
            <v>0.9551699795892504</v>
          </cell>
          <cell r="M264">
            <v>0.9808995096950921</v>
          </cell>
          <cell r="N264">
            <v>0.9934750462486481</v>
          </cell>
          <cell r="O264">
            <v>0.9274693411506006</v>
          </cell>
          <cell r="P264">
            <v>0.9587627852022358</v>
          </cell>
          <cell r="Q264">
            <v>0.977407868400986</v>
          </cell>
          <cell r="R264">
            <v>0.9222268224531387</v>
          </cell>
          <cell r="S264">
            <v>0.9712498828299431</v>
          </cell>
          <cell r="T264">
            <v>0.9750352402041248</v>
          </cell>
          <cell r="U264">
            <v>1.0311689384428278</v>
          </cell>
          <cell r="V264">
            <v>0.9271673460575977</v>
          </cell>
          <cell r="W264">
            <v>0.9017301329562641</v>
          </cell>
          <cell r="X264">
            <v>0.8902092846025753</v>
          </cell>
          <cell r="Y264">
            <v>0.9035009278477545</v>
          </cell>
          <cell r="Z264">
            <v>0.9659043848984298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1.02216645315602</v>
          </cell>
          <cell r="F265">
            <v>0.9880342024664389</v>
          </cell>
          <cell r="G265">
            <v>1.042852446884093</v>
          </cell>
          <cell r="H265">
            <v>1.030620408418237</v>
          </cell>
          <cell r="I265">
            <v>1</v>
          </cell>
          <cell r="J265">
            <v>0.9967660122694731</v>
          </cell>
          <cell r="K265">
            <v>0.9844176744731126</v>
          </cell>
          <cell r="L265">
            <v>0.9844176744731126</v>
          </cell>
          <cell r="M265">
            <v>1.0109350532992043</v>
          </cell>
          <cell r="N265">
            <v>1.0238956579181089</v>
          </cell>
          <cell r="O265">
            <v>0.9558688311720254</v>
          </cell>
          <cell r="P265">
            <v>0.9881204932613349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</v>
          </cell>
          <cell r="W265">
            <v>0.9293414779104163</v>
          </cell>
          <cell r="X265">
            <v>0.9174678564748129</v>
          </cell>
          <cell r="Y265">
            <v>0.931166495264709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0.9876115982644257</v>
          </cell>
          <cell r="L266">
            <v>0.9876115982644257</v>
          </cell>
          <cell r="M266">
            <v>1.0142150122047908</v>
          </cell>
          <cell r="N266">
            <v>1.0272176672505775</v>
          </cell>
          <cell r="O266">
            <v>0.9589701288025144</v>
          </cell>
          <cell r="P266">
            <v>0.9913264307754095</v>
          </cell>
          <cell r="Q266">
            <v>1.0106047799814948</v>
          </cell>
          <cell r="R266">
            <v>0.9535495519624027</v>
          </cell>
          <cell r="S266">
            <v>1.004237643134792</v>
          </cell>
          <cell r="T266">
            <v>1.0081515672804455</v>
          </cell>
          <cell r="U266">
            <v>1.0661918036976936</v>
          </cell>
          <cell r="V266">
            <v>0.9586578766768803</v>
          </cell>
          <cell r="W266">
            <v>0.9323567080647721</v>
          </cell>
          <cell r="X266">
            <v>0.9204445628978546</v>
          </cell>
          <cell r="Y266">
            <v>0.9341876466519912</v>
          </cell>
          <cell r="Z266">
            <v>0.9987105894496131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1.059359735126918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</v>
          </cell>
          <cell r="P267">
            <v>1.0037614306246627</v>
          </cell>
          <cell r="Q267">
            <v>1.023281603575207</v>
          </cell>
          <cell r="R267">
            <v>0.9655106862233273</v>
          </cell>
          <cell r="S267">
            <v>1.016834598641393</v>
          </cell>
          <cell r="T267">
            <v>1.0207976182662453</v>
          </cell>
          <cell r="U267">
            <v>1.079565899763997</v>
          </cell>
          <cell r="V267">
            <v>0.970683088738096</v>
          </cell>
          <cell r="W267">
            <v>0.9440520035439485</v>
          </cell>
          <cell r="X267">
            <v>0.9319904348180937</v>
          </cell>
          <cell r="Y267">
            <v>0.9459059090574485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1.059359735126918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</v>
          </cell>
          <cell r="P268">
            <v>1.0037614306246627</v>
          </cell>
          <cell r="Q268">
            <v>1.023281603575207</v>
          </cell>
          <cell r="R268">
            <v>0.9655106862233273</v>
          </cell>
          <cell r="S268">
            <v>1.016834598641393</v>
          </cell>
          <cell r="T268">
            <v>1.0207976182662453</v>
          </cell>
          <cell r="U268">
            <v>1.079565899763997</v>
          </cell>
          <cell r="V268">
            <v>0.970683088738096</v>
          </cell>
          <cell r="W268">
            <v>0.9440520035439485</v>
          </cell>
          <cell r="X268">
            <v>0.9319904348180937</v>
          </cell>
          <cell r="Y268">
            <v>0.9459059090574485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0.9773468624339139</v>
          </cell>
          <cell r="G269">
            <v>1.0315721504370885</v>
          </cell>
          <cell r="H269">
            <v>1.0194724231341956</v>
          </cell>
          <cell r="I269">
            <v>0.9891832286717949</v>
          </cell>
          <cell r="J269">
            <v>0.9859842222470273</v>
          </cell>
          <cell r="K269">
            <v>0.9737694535968934</v>
          </cell>
          <cell r="L269">
            <v>0.9737694535968934</v>
          </cell>
          <cell r="M269">
            <v>1</v>
          </cell>
          <cell r="N269">
            <v>1.0128204127224665</v>
          </cell>
          <cell r="O269">
            <v>0.9455294166054787</v>
          </cell>
          <cell r="P269">
            <v>0.9774322198410137</v>
          </cell>
          <cell r="Q269">
            <v>0.9964403679891822</v>
          </cell>
          <cell r="R269">
            <v>0.940184813365651</v>
          </cell>
          <cell r="S269">
            <v>0.9901624715174456</v>
          </cell>
          <cell r="T269">
            <v>0.9940215389721316</v>
          </cell>
          <cell r="U269">
            <v>1.0512482963350258</v>
          </cell>
          <cell r="V269">
            <v>0.9452215409362404</v>
          </cell>
          <cell r="W269">
            <v>0.9192890036580431</v>
          </cell>
          <cell r="X269">
            <v>0.9075438164703462</v>
          </cell>
          <cell r="Y269">
            <v>0.9210942802169443</v>
          </cell>
          <cell r="Z269">
            <v>0.9847128837883471</v>
          </cell>
        </row>
        <row r="270">
          <cell r="C270">
            <v>1.022217414194888</v>
          </cell>
          <cell r="D270">
            <v>1.0300862093123617</v>
          </cell>
          <cell r="E270">
            <v>0.998311151386651</v>
          </cell>
          <cell r="F270">
            <v>0.9649754785320731</v>
          </cell>
          <cell r="G270">
            <v>1.0185143757758766</v>
          </cell>
          <cell r="H270">
            <v>1.0065678083973926</v>
          </cell>
          <cell r="I270">
            <v>0.9766620185042136</v>
          </cell>
          <cell r="J270">
            <v>0.9735035055194995</v>
          </cell>
          <cell r="K270">
            <v>0.961443353002134</v>
          </cell>
          <cell r="L270">
            <v>0.961443353002134</v>
          </cell>
          <cell r="M270">
            <v>0.9873418697318658</v>
          </cell>
          <cell r="N270">
            <v>1</v>
          </cell>
          <cell r="O270">
            <v>0.9335607820777336</v>
          </cell>
          <cell r="P270">
            <v>0.9650597554739946</v>
          </cell>
          <cell r="Q270">
            <v>0.9838272960067476</v>
          </cell>
          <cell r="R270">
            <v>0.928283831521947</v>
          </cell>
          <cell r="S270">
            <v>0.9776288659663601</v>
          </cell>
          <cell r="T270">
            <v>0.9814390848424912</v>
          </cell>
          <cell r="U270">
            <v>1.0379414584558628</v>
          </cell>
          <cell r="V270">
            <v>0.9332568035388229</v>
          </cell>
          <cell r="W270">
            <v>0.9076525236956763</v>
          </cell>
          <cell r="X270">
            <v>0.8960560086174248</v>
          </cell>
          <cell r="Y270">
            <v>0.9094349488287249</v>
          </cell>
          <cell r="Z270">
            <v>0.972248259828644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1.071167533167363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0.9996743880583392</v>
          </cell>
          <cell r="W271">
            <v>0.9722479147802289</v>
          </cell>
          <cell r="X271">
            <v>0.9598261043305203</v>
          </cell>
          <cell r="Y271">
            <v>0.9741571907130522</v>
          </cell>
          <cell r="Z271">
            <v>1.04144077010691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0.9962526647170316</v>
          </cell>
          <cell r="L272">
            <v>0.9962526647170316</v>
          </cell>
          <cell r="M272">
            <v>1.023088844117147</v>
          </cell>
          <cell r="N272">
            <v>1.03620526535048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0.9670456137510869</v>
          </cell>
          <cell r="W272">
            <v>0.9405143241621112</v>
          </cell>
          <cell r="X272">
            <v>0.9284979541783108</v>
          </cell>
          <cell r="Y272">
            <v>0.9423612824700692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0.9808382857934599</v>
          </cell>
          <cell r="G273">
            <v>1.035257285409665</v>
          </cell>
          <cell r="H273">
            <v>1.0231143336670434</v>
          </cell>
          <cell r="I273">
            <v>0.9927169356536284</v>
          </cell>
          <cell r="J273">
            <v>0.9895065012638384</v>
          </cell>
          <cell r="K273">
            <v>0.9772480972062194</v>
          </cell>
          <cell r="L273">
            <v>0.9772480972062194</v>
          </cell>
          <cell r="M273">
            <v>1.0035723482560237</v>
          </cell>
          <cell r="N273">
            <v>1.0164385599575207</v>
          </cell>
          <cell r="O273">
            <v>0.9489071769679085</v>
          </cell>
          <cell r="P273">
            <v>0.9809239481269442</v>
          </cell>
          <cell r="Q273">
            <v>1</v>
          </cell>
          <cell r="R273">
            <v>0.9435434809440177</v>
          </cell>
          <cell r="S273">
            <v>0.9936996766957511</v>
          </cell>
          <cell r="T273">
            <v>0.9975725300833288</v>
          </cell>
          <cell r="U273">
            <v>1.055003721353086</v>
          </cell>
          <cell r="V273">
            <v>0.9485982014595601</v>
          </cell>
          <cell r="W273">
            <v>0.9225730241270427</v>
          </cell>
          <cell r="X273">
            <v>0.9107858790403792</v>
          </cell>
          <cell r="Y273">
            <v>0.9243847497625107</v>
          </cell>
          <cell r="Z273">
            <v>0.9882306211414325</v>
          </cell>
        </row>
        <row r="274">
          <cell r="C274">
            <v>1.101190583615934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1.005684630472487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</v>
          </cell>
          <cell r="X274">
            <v>0.9652823610514859</v>
          </cell>
          <cell r="Y274">
            <v>0.9796949143643718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1.021155559272329</v>
          </cell>
          <cell r="F275">
            <v>0.9870570644190427</v>
          </cell>
          <cell r="G275">
            <v>1.041821095134197</v>
          </cell>
          <cell r="H275">
            <v>1.029601153810477</v>
          </cell>
          <cell r="I275">
            <v>0.9990110281152647</v>
          </cell>
          <cell r="J275">
            <v>0.995780238707679</v>
          </cell>
          <cell r="K275">
            <v>0.9834441130702221</v>
          </cell>
          <cell r="L275">
            <v>0.9834441130702221</v>
          </cell>
          <cell r="M275">
            <v>1.009935266954198</v>
          </cell>
          <cell r="N275">
            <v>1.0228830538995253</v>
          </cell>
          <cell r="O275">
            <v>0.9549235037725013</v>
          </cell>
          <cell r="P275">
            <v>0.9871432698747686</v>
          </cell>
          <cell r="Q275">
            <v>1.0063402690490941</v>
          </cell>
          <cell r="R275">
            <v>0.9495258004727216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</v>
          </cell>
          <cell r="W275">
            <v>0.9284223853174445</v>
          </cell>
          <cell r="X275">
            <v>0.9165605065596109</v>
          </cell>
          <cell r="Y275">
            <v>0.9302455977808846</v>
          </cell>
          <cell r="Z275">
            <v>0.9944962691620225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0.9832250349872094</v>
          </cell>
          <cell r="G276">
            <v>1.037776456538141</v>
          </cell>
          <cell r="H276">
            <v>1.0256039564176662</v>
          </cell>
          <cell r="I276">
            <v>0.9951325900791447</v>
          </cell>
          <cell r="J276">
            <v>0.9919143434925813</v>
          </cell>
          <cell r="K276">
            <v>0.9796261101181167</v>
          </cell>
          <cell r="L276">
            <v>0.9796261101181167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</v>
          </cell>
          <cell r="Q276">
            <v>1.002433376865809</v>
          </cell>
          <cell r="R276">
            <v>0.9458394778224317</v>
          </cell>
          <cell r="S276">
            <v>0.9961177225005844</v>
          </cell>
          <cell r="T276">
            <v>1</v>
          </cell>
          <cell r="U276">
            <v>1.057570943001969</v>
          </cell>
          <cell r="V276">
            <v>0.9509064983779397</v>
          </cell>
          <cell r="W276">
            <v>0.9248179919809728</v>
          </cell>
          <cell r="X276">
            <v>0.9130021643281414</v>
          </cell>
          <cell r="Y276">
            <v>0.9266341262276894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</v>
          </cell>
          <cell r="E277">
            <v>0.961818360037213</v>
          </cell>
          <cell r="F277">
            <v>0.9297012569164155</v>
          </cell>
          <cell r="G277">
            <v>0.9812830651269216</v>
          </cell>
          <cell r="H277">
            <v>0.9697731988611914</v>
          </cell>
          <cell r="I277">
            <v>0.940960600954495</v>
          </cell>
          <cell r="J277">
            <v>0.937917545916099</v>
          </cell>
          <cell r="K277">
            <v>0.9262982465624463</v>
          </cell>
          <cell r="L277">
            <v>0.9262982465624463</v>
          </cell>
          <cell r="M277">
            <v>0.9512500552783837</v>
          </cell>
          <cell r="N277">
            <v>0.9634454735893216</v>
          </cell>
          <cell r="O277">
            <v>0.8994349098132997</v>
          </cell>
          <cell r="P277">
            <v>0.9297824531546376</v>
          </cell>
          <cell r="Q277">
            <v>0.9478639551313226</v>
          </cell>
          <cell r="R277">
            <v>0.8943508556859724</v>
          </cell>
          <cell r="S277">
            <v>0.9418921057655513</v>
          </cell>
          <cell r="T277">
            <v>0.9455630438951443</v>
          </cell>
          <cell r="U277">
            <v>1</v>
          </cell>
          <cell r="V277">
            <v>0.8991420430659177</v>
          </cell>
          <cell r="W277">
            <v>0.8744737155465238</v>
          </cell>
          <cell r="X277">
            <v>0.8633011055849722</v>
          </cell>
          <cell r="Y277">
            <v>0.8761909849729713</v>
          </cell>
          <cell r="Z277">
            <v>0.9367081851370018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</v>
          </cell>
          <cell r="S278">
            <v>1.0475453940001105</v>
          </cell>
          <cell r="T278">
            <v>1.051628106134309</v>
          </cell>
          <cell r="U278">
            <v>1.112171327891836</v>
          </cell>
          <cell r="V278">
            <v>1</v>
          </cell>
          <cell r="W278">
            <v>0.9725645934258849</v>
          </cell>
          <cell r="X278">
            <v>0.9601387369689285</v>
          </cell>
          <cell r="Y278">
            <v>0.9744744912442451</v>
          </cell>
          <cell r="Z278">
            <v>1.041779986110971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1.089956441463029</v>
          </cell>
          <cell r="J280">
            <v>1.0864315357045289</v>
          </cell>
          <cell r="K280">
            <v>1.072972385382024</v>
          </cell>
          <cell r="L280">
            <v>1.072972385382024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</v>
          </cell>
          <cell r="U280">
            <v>1.158344398646867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</v>
          </cell>
          <cell r="K281">
            <v>1.0571876023022773</v>
          </cell>
          <cell r="L281">
            <v>1.0571876023022773</v>
          </cell>
          <cell r="M281">
            <v>1.085665193539657</v>
          </cell>
          <cell r="N281">
            <v>1.099583869399252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1.020725927365666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</v>
          </cell>
          <cell r="X281">
            <v>0.9852887331539975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0.9925196252880384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0.9888866791816996</v>
          </cell>
          <cell r="L282">
            <v>0.9888866791816996</v>
          </cell>
          <cell r="M282">
            <v>1.0155244401320729</v>
          </cell>
          <cell r="N282">
            <v>1.0285438825843176</v>
          </cell>
          <cell r="O282">
            <v>0.9602082314266842</v>
          </cell>
          <cell r="P282">
            <v>0.9926063078210945</v>
          </cell>
          <cell r="Q282">
            <v>1.0119095468272108</v>
          </cell>
          <cell r="R282">
            <v>0.95478065621383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</v>
          </cell>
          <cell r="W282">
            <v>0.9335604507594052</v>
          </cell>
          <cell r="X282">
            <v>0.9216329261163729</v>
          </cell>
          <cell r="Y282">
            <v>0.935393753226167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</v>
          </cell>
          <cell r="F287">
            <v>0.944002190856923</v>
          </cell>
          <cell r="G287">
            <v>0.9963774453774805</v>
          </cell>
          <cell r="H287">
            <v>0.9846905310160252</v>
          </cell>
          <cell r="I287">
            <v>0.9554347293852801</v>
          </cell>
          <cell r="J287">
            <v>0.9523448651931288</v>
          </cell>
          <cell r="K287">
            <v>0.940546834412305</v>
          </cell>
          <cell r="L287">
            <v>0.940546834412305</v>
          </cell>
          <cell r="M287">
            <v>0.965882459075019</v>
          </cell>
          <cell r="N287">
            <v>0.9782654708417515</v>
          </cell>
          <cell r="O287">
            <v>0.913270278038668</v>
          </cell>
          <cell r="P287">
            <v>0.9440846360791929</v>
          </cell>
          <cell r="Q287">
            <v>0.9624442729550082</v>
          </cell>
          <cell r="R287">
            <v>0.9081080195186028</v>
          </cell>
          <cell r="S287">
            <v>0.9563805628730688</v>
          </cell>
          <cell r="T287">
            <v>0.9601079684359374</v>
          </cell>
          <cell r="U287">
            <v>1.015382289562499</v>
          </cell>
          <cell r="V287">
            <v>0.9129729063301747</v>
          </cell>
          <cell r="W287">
            <v>0.8879251234538548</v>
          </cell>
          <cell r="X287">
            <v>0.8765806531707058</v>
          </cell>
          <cell r="Y287">
            <v>0.8896688084158768</v>
          </cell>
          <cell r="Z287">
            <v>0.9511169016763421</v>
          </cell>
        </row>
        <row r="288">
          <cell r="C288">
            <v>0.9923610324588983</v>
          </cell>
          <cell r="D288">
            <v>1</v>
          </cell>
          <cell r="E288">
            <v>0.9691530110407728</v>
          </cell>
          <cell r="F288">
            <v>0.9367909887622381</v>
          </cell>
          <cell r="G288">
            <v>0.9887661504135561</v>
          </cell>
          <cell r="H288">
            <v>0.9771685120115636</v>
          </cell>
          <cell r="I288">
            <v>0.9481361944998646</v>
          </cell>
          <cell r="J288">
            <v>0.9450699336799837</v>
          </cell>
          <cell r="K288">
            <v>0.9333620276733434</v>
          </cell>
          <cell r="L288">
            <v>0.9333620276733434</v>
          </cell>
          <cell r="M288">
            <v>0.9585041143216255</v>
          </cell>
          <cell r="N288">
            <v>0.9707925326634109</v>
          </cell>
          <cell r="O288">
            <v>0.9062938360284777</v>
          </cell>
          <cell r="P288">
            <v>0.9368728041881311</v>
          </cell>
          <cell r="Q288">
            <v>0.9550921923937856</v>
          </cell>
          <cell r="R288">
            <v>0.901171011833686</v>
          </cell>
          <cell r="S288">
            <v>0.9490748027963409</v>
          </cell>
          <cell r="T288">
            <v>0.9527737348291022</v>
          </cell>
          <cell r="U288">
            <v>1.0076258172107215</v>
          </cell>
          <cell r="V288">
            <v>0.9059987359328132</v>
          </cell>
          <cell r="W288">
            <v>0.8811422922568621</v>
          </cell>
          <cell r="X288">
            <v>0.8698844820139771</v>
          </cell>
          <cell r="Y288">
            <v>0.8828726572660573</v>
          </cell>
          <cell r="Z288">
            <v>0.9438513505366433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0.9783142431571892</v>
          </cell>
          <cell r="J289">
            <v>0.9751503868982192</v>
          </cell>
          <cell r="K289">
            <v>0.9630698321527232</v>
          </cell>
          <cell r="L289">
            <v>0.9630698321527232</v>
          </cell>
          <cell r="M289">
            <v>0.9890121615494838</v>
          </cell>
          <cell r="N289">
            <v>1.001691705648087</v>
          </cell>
          <cell r="O289">
            <v>0.935140092125607</v>
          </cell>
          <cell r="P289">
            <v>0.9666923525130712</v>
          </cell>
          <cell r="Q289">
            <v>0.9854916422001442</v>
          </cell>
          <cell r="R289">
            <v>0.9298542145227605</v>
          </cell>
          <cell r="S289">
            <v>0.9792827262406482</v>
          </cell>
          <cell r="T289">
            <v>0.9830993908855724</v>
          </cell>
          <cell r="U289">
            <v>1.0396973498835163</v>
          </cell>
          <cell r="V289">
            <v>0.934835599344485</v>
          </cell>
          <cell r="W289">
            <v>0.9091880045965125</v>
          </cell>
          <cell r="X289">
            <v>0.8975718716282052</v>
          </cell>
          <cell r="Y289">
            <v>0.9109734450682261</v>
          </cell>
          <cell r="Z289">
            <v>0.9738930177011388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</v>
          </cell>
          <cell r="J290">
            <v>1.0088375582355722</v>
          </cell>
          <cell r="K290">
            <v>0.996339673278214</v>
          </cell>
          <cell r="L290">
            <v>0.996339673278214</v>
          </cell>
          <cell r="M290">
            <v>1.0231781964385422</v>
          </cell>
          <cell r="N290">
            <v>1.0362957632055132</v>
          </cell>
          <cell r="O290">
            <v>0.9674450831619807</v>
          </cell>
          <cell r="P290">
            <v>1.000087335837849</v>
          </cell>
          <cell r="Q290">
            <v>1.0195360585777287</v>
          </cell>
          <cell r="R290">
            <v>0.9619766016583742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0.9671300714900022</v>
          </cell>
          <cell r="W290">
            <v>0.9405964647686209</v>
          </cell>
          <cell r="X290">
            <v>0.9285790453250802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0.9801640262820688</v>
          </cell>
          <cell r="F291">
            <v>0.9474343234448518</v>
          </cell>
          <cell r="G291">
            <v>1</v>
          </cell>
          <cell r="H291">
            <v>0.9882705952290723</v>
          </cell>
          <cell r="I291">
            <v>0.9589084275420454</v>
          </cell>
          <cell r="J291">
            <v>0.9558073294526757</v>
          </cell>
          <cell r="K291">
            <v>0.9439664042736094</v>
          </cell>
          <cell r="L291">
            <v>0.9439664042736094</v>
          </cell>
          <cell r="M291">
            <v>0.969394142306274</v>
          </cell>
          <cell r="N291">
            <v>0.9818221753013817</v>
          </cell>
          <cell r="O291">
            <v>0.9165906778356196</v>
          </cell>
          <cell r="P291">
            <v>0.9475170684152968</v>
          </cell>
          <cell r="Q291">
            <v>0.9659434558862212</v>
          </cell>
          <cell r="R291">
            <v>0.9114096507619794</v>
          </cell>
          <cell r="S291">
            <v>0.9598576998205146</v>
          </cell>
          <cell r="T291">
            <v>0.963598657205852</v>
          </cell>
          <cell r="U291">
            <v>1.019073940576624</v>
          </cell>
          <cell r="V291">
            <v>0.9162922249653014</v>
          </cell>
          <cell r="W291">
            <v>0.8911533752326778</v>
          </cell>
          <cell r="X291">
            <v>0.8797676595726337</v>
          </cell>
          <cell r="Y291">
            <v>0.8929033997541195</v>
          </cell>
          <cell r="Z291">
            <v>0.9545749013979422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</v>
          </cell>
          <cell r="F292">
            <v>0.9586790581634628</v>
          </cell>
          <cell r="G292">
            <v>1.011868616578852</v>
          </cell>
          <cell r="H292">
            <v>1</v>
          </cell>
          <cell r="I292">
            <v>0.9702893440027717</v>
          </cell>
          <cell r="J292">
            <v>0.9671514401692058</v>
          </cell>
          <cell r="K292">
            <v>0.9551699795892504</v>
          </cell>
          <cell r="L292">
            <v>0.9551699795892504</v>
          </cell>
          <cell r="M292">
            <v>0.9808995096950921</v>
          </cell>
          <cell r="N292">
            <v>0.9934750462486481</v>
          </cell>
          <cell r="O292">
            <v>0.9274693411506006</v>
          </cell>
          <cell r="P292">
            <v>0.9587627852022358</v>
          </cell>
          <cell r="Q292">
            <v>0.977407868400986</v>
          </cell>
          <cell r="R292">
            <v>0.9222268224531387</v>
          </cell>
          <cell r="S292">
            <v>0.9712498828299431</v>
          </cell>
          <cell r="T292">
            <v>0.9750352402041248</v>
          </cell>
          <cell r="U292">
            <v>1.0311689384428278</v>
          </cell>
          <cell r="V292">
            <v>0.9271673460575977</v>
          </cell>
          <cell r="W292">
            <v>0.9017301329562641</v>
          </cell>
          <cell r="X292">
            <v>0.8902092846025753</v>
          </cell>
          <cell r="Y292">
            <v>0.9035009278477545</v>
          </cell>
          <cell r="Z292">
            <v>0.9659043848984298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1.02216645315602</v>
          </cell>
          <cell r="F293">
            <v>0.9880342024664389</v>
          </cell>
          <cell r="G293">
            <v>1.042852446884093</v>
          </cell>
          <cell r="H293">
            <v>1.030620408418237</v>
          </cell>
          <cell r="I293">
            <v>1</v>
          </cell>
          <cell r="J293">
            <v>0.9967660122694731</v>
          </cell>
          <cell r="K293">
            <v>0.9844176744731126</v>
          </cell>
          <cell r="L293">
            <v>0.9844176744731126</v>
          </cell>
          <cell r="M293">
            <v>1.0109350532992043</v>
          </cell>
          <cell r="N293">
            <v>1.0238956579181089</v>
          </cell>
          <cell r="O293">
            <v>0.9558688311720254</v>
          </cell>
          <cell r="P293">
            <v>0.9881204932613349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</v>
          </cell>
          <cell r="W293">
            <v>0.9293414779104163</v>
          </cell>
          <cell r="X293">
            <v>0.9174678564748129</v>
          </cell>
          <cell r="Y293">
            <v>0.931166495264709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0.9876115982644257</v>
          </cell>
          <cell r="L294">
            <v>0.9876115982644257</v>
          </cell>
          <cell r="M294">
            <v>1.0142150122047908</v>
          </cell>
          <cell r="N294">
            <v>1.0272176672505775</v>
          </cell>
          <cell r="O294">
            <v>0.9589701288025144</v>
          </cell>
          <cell r="P294">
            <v>0.9913264307754095</v>
          </cell>
          <cell r="Q294">
            <v>1.0106047799814948</v>
          </cell>
          <cell r="R294">
            <v>0.9535495519624027</v>
          </cell>
          <cell r="S294">
            <v>1.004237643134792</v>
          </cell>
          <cell r="T294">
            <v>1.0081515672804455</v>
          </cell>
          <cell r="U294">
            <v>1.0661918036976936</v>
          </cell>
          <cell r="V294">
            <v>0.9586578766768803</v>
          </cell>
          <cell r="W294">
            <v>0.9323567080647721</v>
          </cell>
          <cell r="X294">
            <v>0.9204445628978546</v>
          </cell>
          <cell r="Y294">
            <v>0.9341876466519912</v>
          </cell>
          <cell r="Z294">
            <v>0.9987105894496131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1.059359735126918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</v>
          </cell>
          <cell r="P295">
            <v>1.0037614306246627</v>
          </cell>
          <cell r="Q295">
            <v>1.023281603575207</v>
          </cell>
          <cell r="R295">
            <v>0.9655106862233273</v>
          </cell>
          <cell r="S295">
            <v>1.016834598641393</v>
          </cell>
          <cell r="T295">
            <v>1.0207976182662453</v>
          </cell>
          <cell r="U295">
            <v>1.079565899763997</v>
          </cell>
          <cell r="V295">
            <v>0.970683088738096</v>
          </cell>
          <cell r="W295">
            <v>0.9440520035439485</v>
          </cell>
          <cell r="X295">
            <v>0.9319904348180937</v>
          </cell>
          <cell r="Y295">
            <v>0.9459059090574485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1.059359735126918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</v>
          </cell>
          <cell r="P296">
            <v>1.0037614306246627</v>
          </cell>
          <cell r="Q296">
            <v>1.023281603575207</v>
          </cell>
          <cell r="R296">
            <v>0.9655106862233273</v>
          </cell>
          <cell r="S296">
            <v>1.016834598641393</v>
          </cell>
          <cell r="T296">
            <v>1.0207976182662453</v>
          </cell>
          <cell r="U296">
            <v>1.079565899763997</v>
          </cell>
          <cell r="V296">
            <v>0.970683088738096</v>
          </cell>
          <cell r="W296">
            <v>0.9440520035439485</v>
          </cell>
          <cell r="X296">
            <v>0.9319904348180937</v>
          </cell>
          <cell r="Y296">
            <v>0.9459059090574485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0.9773468624339139</v>
          </cell>
          <cell r="G297">
            <v>1.0315721504370885</v>
          </cell>
          <cell r="H297">
            <v>1.0194724231341956</v>
          </cell>
          <cell r="I297">
            <v>0.9891832286717949</v>
          </cell>
          <cell r="J297">
            <v>0.9859842222470273</v>
          </cell>
          <cell r="K297">
            <v>0.9737694535968934</v>
          </cell>
          <cell r="L297">
            <v>0.9737694535968934</v>
          </cell>
          <cell r="M297">
            <v>1</v>
          </cell>
          <cell r="N297">
            <v>1.0128204127224665</v>
          </cell>
          <cell r="O297">
            <v>0.9455294166054787</v>
          </cell>
          <cell r="P297">
            <v>0.9774322198410137</v>
          </cell>
          <cell r="Q297">
            <v>0.9964403679891822</v>
          </cell>
          <cell r="R297">
            <v>0.940184813365651</v>
          </cell>
          <cell r="S297">
            <v>0.9901624715174456</v>
          </cell>
          <cell r="T297">
            <v>0.9940215389721316</v>
          </cell>
          <cell r="U297">
            <v>1.0512482963350258</v>
          </cell>
          <cell r="V297">
            <v>0.9452215409362404</v>
          </cell>
          <cell r="W297">
            <v>0.9192890036580431</v>
          </cell>
          <cell r="X297">
            <v>0.9075438164703462</v>
          </cell>
          <cell r="Y297">
            <v>0.9210942802169443</v>
          </cell>
          <cell r="Z297">
            <v>0.9847128837883471</v>
          </cell>
        </row>
        <row r="298">
          <cell r="C298">
            <v>1.022217414194888</v>
          </cell>
          <cell r="D298">
            <v>1.0300862093123617</v>
          </cell>
          <cell r="E298">
            <v>0.998311151386651</v>
          </cell>
          <cell r="F298">
            <v>0.9649754785320731</v>
          </cell>
          <cell r="G298">
            <v>1.0185143757758766</v>
          </cell>
          <cell r="H298">
            <v>1.0065678083973926</v>
          </cell>
          <cell r="I298">
            <v>0.9766620185042136</v>
          </cell>
          <cell r="J298">
            <v>0.9735035055194995</v>
          </cell>
          <cell r="K298">
            <v>0.961443353002134</v>
          </cell>
          <cell r="L298">
            <v>0.961443353002134</v>
          </cell>
          <cell r="M298">
            <v>0.9873418697318658</v>
          </cell>
          <cell r="N298">
            <v>1</v>
          </cell>
          <cell r="O298">
            <v>0.9335607820777336</v>
          </cell>
          <cell r="P298">
            <v>0.9650597554739946</v>
          </cell>
          <cell r="Q298">
            <v>0.9838272960067476</v>
          </cell>
          <cell r="R298">
            <v>0.928283831521947</v>
          </cell>
          <cell r="S298">
            <v>0.9776288659663601</v>
          </cell>
          <cell r="T298">
            <v>0.9814390848424912</v>
          </cell>
          <cell r="U298">
            <v>1.0379414584558628</v>
          </cell>
          <cell r="V298">
            <v>0.9332568035388229</v>
          </cell>
          <cell r="W298">
            <v>0.9076525236956763</v>
          </cell>
          <cell r="X298">
            <v>0.8960560086174248</v>
          </cell>
          <cell r="Y298">
            <v>0.9094349488287249</v>
          </cell>
          <cell r="Z298">
            <v>0.972248259828644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1.071167533167363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0.9996743880583392</v>
          </cell>
          <cell r="W299">
            <v>0.9722479147802289</v>
          </cell>
          <cell r="X299">
            <v>0.9598261043305203</v>
          </cell>
          <cell r="Y299">
            <v>0.9741571907130522</v>
          </cell>
          <cell r="Z299">
            <v>1.04144077010691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0.9962526647170316</v>
          </cell>
          <cell r="L300">
            <v>0.9962526647170316</v>
          </cell>
          <cell r="M300">
            <v>1.023088844117147</v>
          </cell>
          <cell r="N300">
            <v>1.03620526535048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0.9670456137510869</v>
          </cell>
          <cell r="W300">
            <v>0.9405143241621112</v>
          </cell>
          <cell r="X300">
            <v>0.9284979541783108</v>
          </cell>
          <cell r="Y300">
            <v>0.9423612824700692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0.9808382857934599</v>
          </cell>
          <cell r="G301">
            <v>1.035257285409665</v>
          </cell>
          <cell r="H301">
            <v>1.0231143336670434</v>
          </cell>
          <cell r="I301">
            <v>0.9927169356536284</v>
          </cell>
          <cell r="J301">
            <v>0.9895065012638384</v>
          </cell>
          <cell r="K301">
            <v>0.9772480972062194</v>
          </cell>
          <cell r="L301">
            <v>0.9772480972062194</v>
          </cell>
          <cell r="M301">
            <v>1.0035723482560237</v>
          </cell>
          <cell r="N301">
            <v>1.0164385599575207</v>
          </cell>
          <cell r="O301">
            <v>0.9489071769679085</v>
          </cell>
          <cell r="P301">
            <v>0.9809239481269442</v>
          </cell>
          <cell r="Q301">
            <v>1</v>
          </cell>
          <cell r="R301">
            <v>0.9435434809440177</v>
          </cell>
          <cell r="S301">
            <v>0.9936996766957511</v>
          </cell>
          <cell r="T301">
            <v>0.9975725300833288</v>
          </cell>
          <cell r="U301">
            <v>1.055003721353086</v>
          </cell>
          <cell r="V301">
            <v>0.9485982014595601</v>
          </cell>
          <cell r="W301">
            <v>0.9225730241270427</v>
          </cell>
          <cell r="X301">
            <v>0.9107858790403792</v>
          </cell>
          <cell r="Y301">
            <v>0.9243847497625107</v>
          </cell>
          <cell r="Z301">
            <v>0.9882306211414325</v>
          </cell>
        </row>
        <row r="302">
          <cell r="C302">
            <v>1.101190583615934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1.005684630472487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</v>
          </cell>
          <cell r="X302">
            <v>0.9652823610514859</v>
          </cell>
          <cell r="Y302">
            <v>0.9796949143643718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1.021155559272329</v>
          </cell>
          <cell r="F303">
            <v>0.9870570644190427</v>
          </cell>
          <cell r="G303">
            <v>1.041821095134197</v>
          </cell>
          <cell r="H303">
            <v>1.029601153810477</v>
          </cell>
          <cell r="I303">
            <v>0.9990110281152647</v>
          </cell>
          <cell r="J303">
            <v>0.995780238707679</v>
          </cell>
          <cell r="K303">
            <v>0.9834441130702221</v>
          </cell>
          <cell r="L303">
            <v>0.9834441130702221</v>
          </cell>
          <cell r="M303">
            <v>1.009935266954198</v>
          </cell>
          <cell r="N303">
            <v>1.0228830538995253</v>
          </cell>
          <cell r="O303">
            <v>0.9549235037725013</v>
          </cell>
          <cell r="P303">
            <v>0.9871432698747686</v>
          </cell>
          <cell r="Q303">
            <v>1.0063402690490941</v>
          </cell>
          <cell r="R303">
            <v>0.9495258004727216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</v>
          </cell>
          <cell r="W303">
            <v>0.9284223853174445</v>
          </cell>
          <cell r="X303">
            <v>0.9165605065596109</v>
          </cell>
          <cell r="Y303">
            <v>0.9302455977808846</v>
          </cell>
          <cell r="Z303">
            <v>0.9944962691620225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0.9832250349872094</v>
          </cell>
          <cell r="G304">
            <v>1.037776456538141</v>
          </cell>
          <cell r="H304">
            <v>1.0256039564176662</v>
          </cell>
          <cell r="I304">
            <v>0.9951325900791447</v>
          </cell>
          <cell r="J304">
            <v>0.9919143434925813</v>
          </cell>
          <cell r="K304">
            <v>0.9796261101181167</v>
          </cell>
          <cell r="L304">
            <v>0.9796261101181167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</v>
          </cell>
          <cell r="Q304">
            <v>1.002433376865809</v>
          </cell>
          <cell r="R304">
            <v>0.9458394778224317</v>
          </cell>
          <cell r="S304">
            <v>0.9961177225005844</v>
          </cell>
          <cell r="T304">
            <v>1</v>
          </cell>
          <cell r="U304">
            <v>1.057570943001969</v>
          </cell>
          <cell r="V304">
            <v>0.9509064983779397</v>
          </cell>
          <cell r="W304">
            <v>0.9248179919809728</v>
          </cell>
          <cell r="X304">
            <v>0.9130021643281414</v>
          </cell>
          <cell r="Y304">
            <v>0.9266341262276894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</v>
          </cell>
          <cell r="E305">
            <v>0.961818360037213</v>
          </cell>
          <cell r="F305">
            <v>0.9297012569164155</v>
          </cell>
          <cell r="G305">
            <v>0.9812830651269216</v>
          </cell>
          <cell r="H305">
            <v>0.9697731988611914</v>
          </cell>
          <cell r="I305">
            <v>0.940960600954495</v>
          </cell>
          <cell r="J305">
            <v>0.937917545916099</v>
          </cell>
          <cell r="K305">
            <v>0.9262982465624463</v>
          </cell>
          <cell r="L305">
            <v>0.9262982465624463</v>
          </cell>
          <cell r="M305">
            <v>0.9512500552783837</v>
          </cell>
          <cell r="N305">
            <v>0.9634454735893216</v>
          </cell>
          <cell r="O305">
            <v>0.8994349098132997</v>
          </cell>
          <cell r="P305">
            <v>0.9297824531546376</v>
          </cell>
          <cell r="Q305">
            <v>0.9478639551313226</v>
          </cell>
          <cell r="R305">
            <v>0.8943508556859724</v>
          </cell>
          <cell r="S305">
            <v>0.9418921057655513</v>
          </cell>
          <cell r="T305">
            <v>0.9455630438951443</v>
          </cell>
          <cell r="U305">
            <v>1</v>
          </cell>
          <cell r="V305">
            <v>0.8991420430659177</v>
          </cell>
          <cell r="W305">
            <v>0.8744737155465238</v>
          </cell>
          <cell r="X305">
            <v>0.8633011055849722</v>
          </cell>
          <cell r="Y305">
            <v>0.8761909849729713</v>
          </cell>
          <cell r="Z305">
            <v>0.9367081851370018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</v>
          </cell>
          <cell r="S306">
            <v>1.0475453940001105</v>
          </cell>
          <cell r="T306">
            <v>1.051628106134309</v>
          </cell>
          <cell r="U306">
            <v>1.112171327891836</v>
          </cell>
          <cell r="V306">
            <v>1</v>
          </cell>
          <cell r="W306">
            <v>0.9725645934258849</v>
          </cell>
          <cell r="X306">
            <v>0.9601387369689285</v>
          </cell>
          <cell r="Y306">
            <v>0.9744744912442451</v>
          </cell>
          <cell r="Z306">
            <v>1.041779986110971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1.089956441463029</v>
          </cell>
          <cell r="J308">
            <v>1.0864315357045289</v>
          </cell>
          <cell r="K308">
            <v>1.072972385382024</v>
          </cell>
          <cell r="L308">
            <v>1.072972385382024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</v>
          </cell>
          <cell r="U308">
            <v>1.158344398646867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</v>
          </cell>
          <cell r="K309">
            <v>1.0571876023022773</v>
          </cell>
          <cell r="L309">
            <v>1.0571876023022773</v>
          </cell>
          <cell r="M309">
            <v>1.085665193539657</v>
          </cell>
          <cell r="N309">
            <v>1.099583869399252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1.020725927365666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</v>
          </cell>
          <cell r="X309">
            <v>0.9852887331539975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0.9925196252880384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0.9888866791816996</v>
          </cell>
          <cell r="L310">
            <v>0.9888866791816996</v>
          </cell>
          <cell r="M310">
            <v>1.0155244401320729</v>
          </cell>
          <cell r="N310">
            <v>1.0285438825843176</v>
          </cell>
          <cell r="O310">
            <v>0.9602082314266842</v>
          </cell>
          <cell r="P310">
            <v>0.9926063078210945</v>
          </cell>
          <cell r="Q310">
            <v>1.0119095468272108</v>
          </cell>
          <cell r="R310">
            <v>0.95478065621383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</v>
          </cell>
          <cell r="W310">
            <v>0.9335604507594052</v>
          </cell>
          <cell r="X310">
            <v>0.9216329261163729</v>
          </cell>
          <cell r="Y310">
            <v>0.935393753226167</v>
          </cell>
          <cell r="Z310">
            <v>1</v>
          </cell>
        </row>
      </sheetData>
      <sheetData sheetId="22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962.5853826474129</v>
          </cell>
          <cell r="CV121">
            <v>915.6411592605905</v>
          </cell>
          <cell r="CW121">
            <v>863.6525549269835</v>
          </cell>
          <cell r="CX121">
            <v>806.6587017025222</v>
          </cell>
          <cell r="CY121">
            <v>744.6991802168077</v>
          </cell>
        </row>
        <row r="122">
          <cell r="CI122">
            <v>523.8956338157915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</v>
          </cell>
          <cell r="CP122">
            <v>317.2532214683574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135.2699666406534</v>
          </cell>
          <cell r="CU122">
            <v>95.30791020732164</v>
          </cell>
          <cell r="CV122">
            <v>62.47190295369697</v>
          </cell>
          <cell r="CW122">
            <v>37.42838099943564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</v>
          </cell>
          <cell r="CJ123">
            <v>36.42193420300627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</v>
          </cell>
          <cell r="CR123">
            <v>21.61770818345447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8.93737955214637</v>
          </cell>
          <cell r="CW123">
            <v>6.299445608340097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76.91403283774308</v>
          </cell>
          <cell r="CJ124">
            <v>71.85305167107606</v>
          </cell>
          <cell r="CK124">
            <v>66.61900659716775</v>
          </cell>
          <cell r="CL124">
            <v>61.29013028210215</v>
          </cell>
          <cell r="CM124">
            <v>55.941662807390294</v>
          </cell>
          <cell r="CN124">
            <v>50.64675664994181</v>
          </cell>
          <cell r="CO124">
            <v>45.386436393741405</v>
          </cell>
          <cell r="CP124">
            <v>39.067639295761545</v>
          </cell>
          <cell r="CQ124">
            <v>32.02323637829615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</v>
          </cell>
          <cell r="CV124">
            <v>3.9152485709122073</v>
          </cell>
          <cell r="CW124">
            <v>1.8234729666718015</v>
          </cell>
          <cell r="CX124">
            <v>0.6917698091231101</v>
          </cell>
          <cell r="CY124">
            <v>0.1922948196659678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</v>
          </cell>
          <cell r="CU125">
            <v>8.341730491074944</v>
          </cell>
          <cell r="CV125">
            <v>7.274608191070401</v>
          </cell>
          <cell r="CW125">
            <v>6.191786560895052</v>
          </cell>
          <cell r="CX125">
            <v>5.121153285999149</v>
          </cell>
          <cell r="CY125">
            <v>4.090977165202698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148.7258158415964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76.97471051298027</v>
          </cell>
          <cell r="CU126">
            <v>58.961543545613445</v>
          </cell>
          <cell r="CV126">
            <v>42.87044091777599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</v>
          </cell>
          <cell r="CJ127">
            <v>279.9264106024247</v>
          </cell>
          <cell r="CK127">
            <v>271.5223789788524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</v>
          </cell>
          <cell r="CR127">
            <v>184.12763305345896</v>
          </cell>
          <cell r="CS127">
            <v>163.0961524654434</v>
          </cell>
          <cell r="CT127">
            <v>140.7555787051625</v>
          </cell>
          <cell r="CU127">
            <v>117.91491557675357</v>
          </cell>
          <cell r="CV127">
            <v>95.60043477903267</v>
          </cell>
          <cell r="CW127">
            <v>74.54970369328234</v>
          </cell>
          <cell r="CX127">
            <v>55.48058236088775</v>
          </cell>
          <cell r="CY127">
            <v>38.97067200073219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212.2953449832667</v>
          </cell>
          <cell r="CL128">
            <v>204.56056087696803</v>
          </cell>
          <cell r="CM128">
            <v>196.42980433650735</v>
          </cell>
          <cell r="CN128">
            <v>187.961420840526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</v>
          </cell>
          <cell r="CV128">
            <v>66.41104142392358</v>
          </cell>
          <cell r="CW128">
            <v>50.250113945559804</v>
          </cell>
          <cell r="CX128">
            <v>36.045138541545924</v>
          </cell>
          <cell r="CY128">
            <v>24.19102512627967</v>
          </cell>
        </row>
        <row r="129">
          <cell r="CI129">
            <v>703.101027787224</v>
          </cell>
          <cell r="CJ129">
            <v>680.1607219277221</v>
          </cell>
          <cell r="CK129">
            <v>655.5934958455969</v>
          </cell>
          <cell r="CL129">
            <v>629.5904358777742</v>
          </cell>
          <cell r="CM129">
            <v>602.3477909502934</v>
          </cell>
          <cell r="CN129">
            <v>574.078002955916</v>
          </cell>
          <cell r="CO129">
            <v>544.5126011159023</v>
          </cell>
          <cell r="CP129">
            <v>506.9229241579765</v>
          </cell>
          <cell r="CQ129">
            <v>461.5996491723678</v>
          </cell>
          <cell r="CR129">
            <v>409.55144187563434</v>
          </cell>
          <cell r="CS129">
            <v>353.2706618755595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</v>
          </cell>
          <cell r="CY129">
            <v>59.9099997969866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98.48343230254689</v>
          </cell>
          <cell r="CP130">
            <v>92.46129237152873</v>
          </cell>
          <cell r="CQ130">
            <v>85.13867537069365</v>
          </cell>
          <cell r="CR130">
            <v>76.63524417016417</v>
          </cell>
          <cell r="CS130">
            <v>67.30684328022062</v>
          </cell>
          <cell r="CT130">
            <v>57.481729050547514</v>
          </cell>
          <cell r="CU130">
            <v>47.54140152666182</v>
          </cell>
          <cell r="CV130">
            <v>37.95362723358561</v>
          </cell>
          <cell r="CW130">
            <v>29.04751050649267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74.4832194013671</v>
          </cell>
          <cell r="CJ131">
            <v>71.75965054479494</v>
          </cell>
          <cell r="CK131">
            <v>68.85480304626563</v>
          </cell>
          <cell r="CL131">
            <v>65.7940907384184</v>
          </cell>
          <cell r="CM131">
            <v>62.603460434723964</v>
          </cell>
          <cell r="CN131">
            <v>59.31060990413611</v>
          </cell>
          <cell r="CO131">
            <v>55.88731969346483</v>
          </cell>
          <cell r="CP131">
            <v>51.563452075947474</v>
          </cell>
          <cell r="CQ131">
            <v>46.39667426886901</v>
          </cell>
          <cell r="CR131">
            <v>40.533597169995716</v>
          </cell>
          <cell r="CS131">
            <v>34.29100096716846</v>
          </cell>
          <cell r="CT131">
            <v>27.95770201055912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4.486536909243494</v>
          </cell>
        </row>
        <row r="132">
          <cell r="CI132">
            <v>43.00838757052403</v>
          </cell>
          <cell r="CJ132">
            <v>41.30590185023698</v>
          </cell>
          <cell r="CK132">
            <v>39.49578951196826</v>
          </cell>
          <cell r="CL132">
            <v>37.59519501707792</v>
          </cell>
          <cell r="CM132">
            <v>35.62153503277321</v>
          </cell>
          <cell r="CN132">
            <v>33.59321394381387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</v>
          </cell>
          <cell r="CW132">
            <v>5.548968298670355</v>
          </cell>
          <cell r="CX132">
            <v>3.477174057863727</v>
          </cell>
          <cell r="CY132">
            <v>1.9668165721242894</v>
          </cell>
        </row>
        <row r="133">
          <cell r="CI133">
            <v>393.4561010517332</v>
          </cell>
          <cell r="CJ133">
            <v>375.4109328583968</v>
          </cell>
          <cell r="CK133">
            <v>356.350416171476</v>
          </cell>
          <cell r="CL133">
            <v>336.48259369885005</v>
          </cell>
          <cell r="CM133">
            <v>316.0164070699684</v>
          </cell>
          <cell r="CN133">
            <v>295.1682322632458</v>
          </cell>
          <cell r="CO133">
            <v>273.8001437822063</v>
          </cell>
          <cell r="CP133">
            <v>247.2310030140763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55.63347168794863</v>
          </cell>
          <cell r="CW133">
            <v>34.91644486081648</v>
          </cell>
          <cell r="CX133">
            <v>19.81221003527694</v>
          </cell>
          <cell r="CY133">
            <v>9.841626461702562</v>
          </cell>
        </row>
        <row r="134">
          <cell r="CI134">
            <v>73.97559331837168</v>
          </cell>
          <cell r="CJ134">
            <v>71.86090696377815</v>
          </cell>
          <cell r="CK134">
            <v>69.5867873562048</v>
          </cell>
          <cell r="CL134">
            <v>67.16858498545919</v>
          </cell>
          <cell r="CM134">
            <v>64.62214537118685</v>
          </cell>
          <cell r="CN134">
            <v>61.96489402225084</v>
          </cell>
          <cell r="CO134">
            <v>59.16891038317814</v>
          </cell>
          <cell r="CP134">
            <v>55.59016941410049</v>
          </cell>
          <cell r="CQ134">
            <v>51.23551811343195</v>
          </cell>
          <cell r="CR134">
            <v>46.17392218002185</v>
          </cell>
          <cell r="CS134">
            <v>40.614566637266364</v>
          </cell>
          <cell r="CT134">
            <v>34.75036038887582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</v>
          </cell>
          <cell r="CY134">
            <v>8.8764332441616</v>
          </cell>
        </row>
        <row r="135">
          <cell r="CI135">
            <v>251.03037241002679</v>
          </cell>
          <cell r="CJ135">
            <v>237.8714412996735</v>
          </cell>
          <cell r="CK135">
            <v>224.06760661019635</v>
          </cell>
          <cell r="CL135">
            <v>209.78913349164264</v>
          </cell>
          <cell r="CM135">
            <v>195.2047858178152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103.2130258284511</v>
          </cell>
          <cell r="CS135">
            <v>80.42540259105324</v>
          </cell>
          <cell r="CT135">
            <v>59.13139064414955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443.1727485866814</v>
          </cell>
          <cell r="CJ136">
            <v>415.4162295030786</v>
          </cell>
          <cell r="CK136">
            <v>386.61317700533624</v>
          </cell>
          <cell r="CL136">
            <v>357.1773016095829</v>
          </cell>
          <cell r="CM136">
            <v>327.50949206129667</v>
          </cell>
          <cell r="CN136">
            <v>298.0035419618749</v>
          </cell>
          <cell r="CO136">
            <v>268.54272483118905</v>
          </cell>
          <cell r="CP136">
            <v>232.956285782488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</v>
          </cell>
          <cell r="CU136">
            <v>47.58292190791364</v>
          </cell>
          <cell r="CV136">
            <v>26.786893458581705</v>
          </cell>
          <cell r="CW136">
            <v>13.164892072642393</v>
          </cell>
          <cell r="CX136">
            <v>5.38787025487338</v>
          </cell>
          <cell r="CY136">
            <v>1.68505463563816</v>
          </cell>
        </row>
        <row r="137">
          <cell r="CI137">
            <v>3261.468070837631</v>
          </cell>
          <cell r="CJ137">
            <v>3108.6553608029667</v>
          </cell>
          <cell r="CK137">
            <v>2947.411931489738</v>
          </cell>
          <cell r="CL137">
            <v>2779.533256102577</v>
          </cell>
          <cell r="CM137">
            <v>2606.8191147557895</v>
          </cell>
          <cell r="CN137">
            <v>2431.127513198912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</v>
          </cell>
          <cell r="CU137">
            <v>653.2416338156894</v>
          </cell>
          <cell r="CV137">
            <v>439.6631274811032</v>
          </cell>
          <cell r="CW137">
            <v>272.4027750801206</v>
          </cell>
          <cell r="CX137">
            <v>152.02066965031185</v>
          </cell>
          <cell r="CY137">
            <v>73.86292978742082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91.86579259957236</v>
          </cell>
          <cell r="CL138">
            <v>82.0025133916142</v>
          </cell>
          <cell r="CM138">
            <v>72.3975438655808</v>
          </cell>
          <cell r="CN138">
            <v>63.19989677452942</v>
          </cell>
          <cell r="CO138">
            <v>54.389267488105176</v>
          </cell>
          <cell r="CP138">
            <v>44.225574261460395</v>
          </cell>
          <cell r="CQ138">
            <v>33.52195844200316</v>
          </cell>
          <cell r="CR138">
            <v>23.29026855816184</v>
          </cell>
          <cell r="CS138">
            <v>14.626560200465217</v>
          </cell>
          <cell r="CT138">
            <v>8.101699255025398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0.06923284887568043</v>
          </cell>
          <cell r="CY138">
            <v>0.0021371998929066577</v>
          </cell>
        </row>
        <row r="139">
          <cell r="CI139">
            <v>17.84872620956089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</v>
          </cell>
          <cell r="CQ139">
            <v>6.9894151027584766</v>
          </cell>
          <cell r="CR139">
            <v>5.296135237622652</v>
          </cell>
          <cell r="CS139">
            <v>3.732417655300135</v>
          </cell>
          <cell r="CT139">
            <v>2.410850557601519</v>
          </cell>
          <cell r="CU139">
            <v>1.3995930516144948</v>
          </cell>
          <cell r="CV139">
            <v>0.7149437088903053</v>
          </cell>
          <cell r="CW139">
            <v>0.30800636995729724</v>
          </cell>
          <cell r="CX139">
            <v>0.10435242148849849</v>
          </cell>
          <cell r="CY139">
            <v>0.02408217226463867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</v>
          </cell>
          <cell r="CQ140">
            <v>71.64701463060355</v>
          </cell>
          <cell r="CR140">
            <v>48.939035202730174</v>
          </cell>
          <cell r="CS140">
            <v>30.03532115180428</v>
          </cell>
          <cell r="CT140">
            <v>16.12222631076673</v>
          </cell>
          <cell r="CU140">
            <v>7.274962776810996</v>
          </cell>
          <cell r="CV140">
            <v>2.6192125153230403</v>
          </cell>
          <cell r="CW140">
            <v>0.6688339650969697</v>
          </cell>
          <cell r="CX140">
            <v>0.0902799140921845</v>
          </cell>
          <cell r="CY140">
            <v>-0.0005723386069967362</v>
          </cell>
        </row>
        <row r="141">
          <cell r="CI141">
            <v>588.7579124203605</v>
          </cell>
          <cell r="CJ141">
            <v>562.0298587133493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411.266831565021</v>
          </cell>
          <cell r="CP141">
            <v>371.76352478586716</v>
          </cell>
          <cell r="CQ141">
            <v>325.5152819384942</v>
          </cell>
          <cell r="CR141">
            <v>274.4458772797988</v>
          </cell>
          <cell r="CS141">
            <v>221.97027074542405</v>
          </cell>
          <cell r="CT141">
            <v>171.0729059680181</v>
          </cell>
          <cell r="CU141">
            <v>124.60274217554897</v>
          </cell>
          <cell r="CV141">
            <v>85.13016152662087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</v>
          </cell>
          <cell r="CP142">
            <v>70.63471435158303</v>
          </cell>
          <cell r="CQ142">
            <v>58.123684516262365</v>
          </cell>
          <cell r="CR142">
            <v>45.14026898993653</v>
          </cell>
          <cell r="CS142">
            <v>32.85141722907379</v>
          </cell>
          <cell r="CT142">
            <v>22.126325819584558</v>
          </cell>
          <cell r="CU142">
            <v>13.56879088591091</v>
          </cell>
          <cell r="CV142">
            <v>7.448733746031088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</v>
          </cell>
          <cell r="CN143">
            <v>89.95452877557383</v>
          </cell>
          <cell r="CO143">
            <v>81.49245649003684</v>
          </cell>
          <cell r="CP143">
            <v>71.21657975009423</v>
          </cell>
          <cell r="CQ143">
            <v>59.58600216080302</v>
          </cell>
          <cell r="CR143">
            <v>47.31371887368954</v>
          </cell>
          <cell r="CS143">
            <v>35.43746284091986</v>
          </cell>
          <cell r="CT143">
            <v>24.77015527497666</v>
          </cell>
          <cell r="CU143">
            <v>15.937049921017898</v>
          </cell>
          <cell r="CV143">
            <v>9.309277852395072</v>
          </cell>
          <cell r="CW143">
            <v>4.804587968269712</v>
          </cell>
          <cell r="CX143">
            <v>2.1038496933066364</v>
          </cell>
          <cell r="CY143">
            <v>0.7280348116976283</v>
          </cell>
        </row>
        <row r="202">
          <cell r="Y202">
            <v>581.2486285051901</v>
          </cell>
          <cell r="Z202">
            <v>574.4764760417586</v>
          </cell>
          <cell r="AA202">
            <v>570.4913824019769</v>
          </cell>
          <cell r="AB202">
            <v>566.110329753584</v>
          </cell>
          <cell r="AC202">
            <v>561.3364034481574</v>
          </cell>
          <cell r="AD202">
            <v>556.1722496784541</v>
          </cell>
          <cell r="AE202">
            <v>550.622551618452</v>
          </cell>
          <cell r="AF202">
            <v>544.5934627648434</v>
          </cell>
          <cell r="AG202">
            <v>536.5859492118544</v>
          </cell>
          <cell r="AH202">
            <v>526.3531761428314</v>
          </cell>
          <cell r="AI202">
            <v>513.68001975835</v>
          </cell>
          <cell r="AJ202">
            <v>498.59224315613307</v>
          </cell>
          <cell r="AK202">
            <v>481.0157227811238</v>
          </cell>
          <cell r="AL202">
            <v>460.9132449812892</v>
          </cell>
          <cell r="AM202">
            <v>438.4350163229258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</v>
          </cell>
          <cell r="AC203">
            <v>918.2397244970077</v>
          </cell>
          <cell r="AD203">
            <v>840.0950311337658</v>
          </cell>
          <cell r="AE203">
            <v>763.2623731015901</v>
          </cell>
          <cell r="AF203">
            <v>687.5929222978563</v>
          </cell>
          <cell r="AG203">
            <v>600.9864245139746</v>
          </cell>
          <cell r="AH203">
            <v>506.68403273616946</v>
          </cell>
          <cell r="AI203">
            <v>409.30501843849987</v>
          </cell>
          <cell r="AJ203">
            <v>315.4378038038645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2.117223070078262</v>
          </cell>
          <cell r="AV203">
            <v>2.0748786086766966</v>
          </cell>
          <cell r="AW203">
            <v>2.0313061578944858</v>
          </cell>
          <cell r="AX203">
            <v>1.986617422420807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</v>
          </cell>
          <cell r="AJ204">
            <v>75.68553784957015</v>
          </cell>
          <cell r="AK204">
            <v>55.49236807864716</v>
          </cell>
          <cell r="AL204">
            <v>38.91787949779211</v>
          </cell>
          <cell r="AM204">
            <v>25.9505835086527</v>
          </cell>
          <cell r="AN204">
            <v>16.260766632464115</v>
          </cell>
          <cell r="AO204">
            <v>9.419883650847703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9.838148123931026</v>
          </cell>
          <cell r="AV204">
            <v>8.854333311537923</v>
          </cell>
          <cell r="AW204">
            <v>7.960045647072593</v>
          </cell>
          <cell r="AX204">
            <v>7.148120991071188</v>
          </cell>
          <cell r="AY204">
            <v>6.411864528990856</v>
          </cell>
          <cell r="AZ204">
            <v>5.745030617975807</v>
          </cell>
          <cell r="BA204">
            <v>5.141802403088348</v>
          </cell>
          <cell r="BB204">
            <v>4.596771348360983</v>
          </cell>
          <cell r="BC204">
            <v>4.104916814086358</v>
          </cell>
          <cell r="BD204">
            <v>3.661585798165031</v>
          </cell>
          <cell r="BE204">
            <v>3.2624729461650426</v>
          </cell>
          <cell r="BF204">
            <v>2.903600922086888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110.2582117467064</v>
          </cell>
          <cell r="AE205">
            <v>99.82221726622467</v>
          </cell>
          <cell r="AF205">
            <v>89.27548108278843</v>
          </cell>
          <cell r="AG205">
            <v>76.53897154625245</v>
          </cell>
          <cell r="AH205">
            <v>62.361572606558234</v>
          </cell>
          <cell r="AI205">
            <v>47.79518718296681</v>
          </cell>
          <cell r="AJ205">
            <v>33.92733981553697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</v>
          </cell>
          <cell r="AS205">
            <v>1.9705270140669129</v>
          </cell>
          <cell r="AT205">
            <v>1.970738419153585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0.9989636388304755</v>
          </cell>
          <cell r="BI205">
            <v>0.7112621108472983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</v>
          </cell>
          <cell r="AJ206">
            <v>2.7088737886057124</v>
          </cell>
          <cell r="AK206">
            <v>2.364638180836969</v>
          </cell>
          <cell r="AL206">
            <v>1.9620943328869778</v>
          </cell>
          <cell r="AM206">
            <v>1.5262939780519231</v>
          </cell>
          <cell r="AN206">
            <v>1.093847181697401</v>
          </cell>
          <cell r="AO206">
            <v>0.707481687952509</v>
          </cell>
          <cell r="AP206">
            <v>0.40239676167190547</v>
          </cell>
          <cell r="AS206">
            <v>0.270764906831145</v>
          </cell>
          <cell r="AT206">
            <v>0.27166447368036734</v>
          </cell>
          <cell r="AU206">
            <v>0.272567029175813</v>
          </cell>
          <cell r="AV206">
            <v>0.272567029175813</v>
          </cell>
          <cell r="AW206">
            <v>0.272567029175813</v>
          </cell>
          <cell r="AX206">
            <v>0.272567029175813</v>
          </cell>
          <cell r="AY206">
            <v>0.2720218951174614</v>
          </cell>
          <cell r="AZ206">
            <v>0.27093380753699153</v>
          </cell>
          <cell r="BA206">
            <v>0.2693082046917696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0.09836201607152399</v>
          </cell>
        </row>
        <row r="207">
          <cell r="Y207">
            <v>558.1699955332398</v>
          </cell>
          <cell r="Z207">
            <v>531.9199117885752</v>
          </cell>
          <cell r="AA207">
            <v>521.1413794098522</v>
          </cell>
          <cell r="AB207">
            <v>508.35684951647465</v>
          </cell>
          <cell r="AC207">
            <v>493.3875339890829</v>
          </cell>
          <cell r="AD207">
            <v>468.0177419206154</v>
          </cell>
          <cell r="AE207">
            <v>441.68866134188124</v>
          </cell>
          <cell r="AF207">
            <v>413.59344965183345</v>
          </cell>
          <cell r="AG207">
            <v>377.8518391584483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84.34483904709903</v>
          </cell>
          <cell r="AN207">
            <v>48.46678148380678</v>
          </cell>
          <cell r="AO207">
            <v>23.920139756857886</v>
          </cell>
          <cell r="AP207">
            <v>9.722335279879404</v>
          </cell>
          <cell r="AS207">
            <v>2.4115469931183546</v>
          </cell>
          <cell r="AT207">
            <v>2.458844318018687</v>
          </cell>
          <cell r="AU207">
            <v>2.507069278560835</v>
          </cell>
          <cell r="AV207">
            <v>2.554703594853491</v>
          </cell>
          <cell r="AW207">
            <v>2.5559084912343706</v>
          </cell>
          <cell r="AX207">
            <v>2.5559084912343706</v>
          </cell>
          <cell r="AY207">
            <v>2.550796674251902</v>
          </cell>
          <cell r="AZ207">
            <v>2.540593487554894</v>
          </cell>
          <cell r="BA207">
            <v>2.525349926629565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0.9223577512376864</v>
          </cell>
        </row>
        <row r="208">
          <cell r="Y208">
            <v>820.305554003778</v>
          </cell>
          <cell r="Z208">
            <v>801.1241410085652</v>
          </cell>
          <cell r="AA208">
            <v>797.1754900663052</v>
          </cell>
          <cell r="AB208">
            <v>790.2537911015572</v>
          </cell>
          <cell r="AC208">
            <v>775.6639309305536</v>
          </cell>
          <cell r="AD208">
            <v>768.3069431489229</v>
          </cell>
          <cell r="AE208">
            <v>738.3353922646954</v>
          </cell>
          <cell r="AF208">
            <v>705.3162051379346</v>
          </cell>
          <cell r="AG208">
            <v>662.1858415707309</v>
          </cell>
          <cell r="AH208">
            <v>609.2974113519513</v>
          </cell>
          <cell r="AI208">
            <v>547.7755592834926</v>
          </cell>
          <cell r="AJ208">
            <v>476.4736456361487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</v>
          </cell>
          <cell r="AP208">
            <v>42.686224098145125</v>
          </cell>
          <cell r="AS208">
            <v>2.784296423235432</v>
          </cell>
          <cell r="AT208">
            <v>2.84780377939587</v>
          </cell>
          <cell r="AU208">
            <v>2.910455462542579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2.97497746644282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</v>
          </cell>
          <cell r="AA209">
            <v>628.5251285448953</v>
          </cell>
          <cell r="AB209">
            <v>618.0017450968257</v>
          </cell>
          <cell r="AC209">
            <v>601.4402786175801</v>
          </cell>
          <cell r="AD209">
            <v>582.0558416382902</v>
          </cell>
          <cell r="AE209">
            <v>556.9625412620135</v>
          </cell>
          <cell r="AF209">
            <v>529.5527602240388</v>
          </cell>
          <cell r="AG209">
            <v>493.9883218967427</v>
          </cell>
          <cell r="AH209">
            <v>450.6969827420939</v>
          </cell>
          <cell r="AI209">
            <v>400.7835660585569</v>
          </cell>
          <cell r="AJ209">
            <v>343.8883914083548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</v>
          </cell>
          <cell r="AO209">
            <v>54.13499172062763</v>
          </cell>
          <cell r="AP209">
            <v>25.868166152604182</v>
          </cell>
          <cell r="AS209">
            <v>2.806261288143747</v>
          </cell>
          <cell r="AT209">
            <v>2.862386513906622</v>
          </cell>
          <cell r="AU209">
            <v>2.9110470846430343</v>
          </cell>
          <cell r="AV209">
            <v>2.940157555489465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2.280933013207255</v>
          </cell>
          <cell r="BG209">
            <v>1.9205455971205083</v>
          </cell>
          <cell r="BH209">
            <v>1.501866656948237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1960.519814799043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</v>
          </cell>
          <cell r="AM210">
            <v>430.5724020746462</v>
          </cell>
          <cell r="AN210">
            <v>266.49881848078064</v>
          </cell>
          <cell r="AO210">
            <v>144.26818750149909</v>
          </cell>
          <cell r="AP210">
            <v>65.94374937340574</v>
          </cell>
          <cell r="AS210">
            <v>2.673432211576482</v>
          </cell>
          <cell r="AT210">
            <v>2.839933878378244</v>
          </cell>
          <cell r="AU210">
            <v>2.990450373932291</v>
          </cell>
          <cell r="AV210">
            <v>3.020354877671614</v>
          </cell>
          <cell r="AW210">
            <v>3.050143114116804</v>
          </cell>
          <cell r="AX210">
            <v>3.050143114116804</v>
          </cell>
          <cell r="AY210">
            <v>3.0440428278885703</v>
          </cell>
          <cell r="AZ210">
            <v>3.031866656577016</v>
          </cell>
          <cell r="BA210">
            <v>3.0136754566375537</v>
          </cell>
          <cell r="BB210">
            <v>2.989566052984453</v>
          </cell>
          <cell r="BC210">
            <v>2.935753864030733</v>
          </cell>
          <cell r="BD210">
            <v>2.824195217197565</v>
          </cell>
          <cell r="BE210">
            <v>2.6321499424281303</v>
          </cell>
          <cell r="BF210">
            <v>2.347877748645892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</v>
          </cell>
          <cell r="AC211">
            <v>355.1797038659935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</v>
          </cell>
          <cell r="AN211">
            <v>59.72685259054722</v>
          </cell>
          <cell r="AO211">
            <v>33.97462469224837</v>
          </cell>
          <cell r="AP211">
            <v>16.518682629292236</v>
          </cell>
          <cell r="AS211">
            <v>3.0976499066924164</v>
          </cell>
          <cell r="AT211">
            <v>3.134821705572725</v>
          </cell>
          <cell r="AU211">
            <v>3.172439566039598</v>
          </cell>
          <cell r="AV211">
            <v>3.172439566039598</v>
          </cell>
          <cell r="AW211">
            <v>3.172439566039598</v>
          </cell>
          <cell r="AX211">
            <v>3.172439566039598</v>
          </cell>
          <cell r="AY211">
            <v>3.166094686907519</v>
          </cell>
          <cell r="AZ211">
            <v>3.153430308159889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</v>
          </cell>
          <cell r="BF211">
            <v>2.442016648843372</v>
          </cell>
          <cell r="BG211">
            <v>2.056178018326119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</v>
          </cell>
          <cell r="AA212">
            <v>301.25235234114274</v>
          </cell>
          <cell r="AB212">
            <v>292.8614119107859</v>
          </cell>
          <cell r="AC212">
            <v>282.64165971186316</v>
          </cell>
          <cell r="AD212">
            <v>268.832772459519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80.93556224340536</v>
          </cell>
          <cell r="AM212">
            <v>53.77316940481094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4.143547787493309</v>
          </cell>
          <cell r="AT212">
            <v>4.198074406077135</v>
          </cell>
          <cell r="AU212">
            <v>4.253318562453855</v>
          </cell>
          <cell r="AV212">
            <v>4.295851748078394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4.268484914912512</v>
          </cell>
          <cell r="BA212">
            <v>4.242874005423037</v>
          </cell>
          <cell r="BB212">
            <v>4.208931013379653</v>
          </cell>
          <cell r="BC212">
            <v>4.133170255138819</v>
          </cell>
          <cell r="BD212">
            <v>3.976109785443544</v>
          </cell>
          <cell r="BE212">
            <v>3.705734320033383</v>
          </cell>
          <cell r="BF212">
            <v>3.305515013469777</v>
          </cell>
          <cell r="BG212">
            <v>2.783243641341552</v>
          </cell>
          <cell r="BH212">
            <v>2.176496527529093</v>
          </cell>
          <cell r="BI212">
            <v>1.5496655276007136</v>
          </cell>
        </row>
        <row r="213">
          <cell r="Y213">
            <v>256.4199824593394</v>
          </cell>
          <cell r="Z213">
            <v>241.9783621994741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215.8751042341518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154.0431339916431</v>
          </cell>
          <cell r="AI213">
            <v>131.9061259824984</v>
          </cell>
          <cell r="AJ213">
            <v>107.93563525649557</v>
          </cell>
          <cell r="AK213">
            <v>83.0734692993489</v>
          </cell>
          <cell r="AL213">
            <v>59.08567105843498</v>
          </cell>
          <cell r="AM213">
            <v>38.14598377695721</v>
          </cell>
          <cell r="AN213">
            <v>21.79563506921361</v>
          </cell>
          <cell r="AO213">
            <v>10.680472544958809</v>
          </cell>
          <cell r="AP213">
            <v>4.301380775187271</v>
          </cell>
          <cell r="AS213">
            <v>5.626306306012619</v>
          </cell>
          <cell r="AT213">
            <v>5.738832432132872</v>
          </cell>
          <cell r="AU213">
            <v>5.85360908077553</v>
          </cell>
          <cell r="AV213">
            <v>6.0233637441180194</v>
          </cell>
          <cell r="AW213">
            <v>6.060241481326906</v>
          </cell>
          <cell r="AX213">
            <v>6.060241481326906</v>
          </cell>
          <cell r="AY213">
            <v>6.048120998364252</v>
          </cell>
          <cell r="AZ213">
            <v>6.023928514370795</v>
          </cell>
          <cell r="BA213">
            <v>5.98778494328457</v>
          </cell>
          <cell r="BB213">
            <v>5.9398826637382935</v>
          </cell>
          <cell r="BC213">
            <v>5.832964775791004</v>
          </cell>
          <cell r="BD213">
            <v>5.611312114310946</v>
          </cell>
          <cell r="BE213">
            <v>5.229742890537802</v>
          </cell>
          <cell r="BF213">
            <v>4.664930658359719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</v>
          </cell>
          <cell r="AI214">
            <v>806.1896113689509</v>
          </cell>
          <cell r="AJ214">
            <v>638.7514293885913</v>
          </cell>
          <cell r="AK214">
            <v>472.134105319387</v>
          </cell>
          <cell r="AL214">
            <v>319.273094759283</v>
          </cell>
          <cell r="AM214">
            <v>193.64737294994518</v>
          </cell>
          <cell r="AN214">
            <v>102.3334361805482</v>
          </cell>
          <cell r="AO214">
            <v>45.40746068937265</v>
          </cell>
          <cell r="AP214">
            <v>16.059838115439064</v>
          </cell>
          <cell r="AS214">
            <v>4.3155253965861835</v>
          </cell>
          <cell r="AT214">
            <v>4.386284290832172</v>
          </cell>
          <cell r="AU214">
            <v>4.458203373156042</v>
          </cell>
          <cell r="AV214">
            <v>4.520618220380227</v>
          </cell>
          <cell r="AW214">
            <v>4.521891992772558</v>
          </cell>
          <cell r="AX214">
            <v>4.521891992772558</v>
          </cell>
          <cell r="AY214">
            <v>4.5128482087870125</v>
          </cell>
          <cell r="AZ214">
            <v>4.494796815951864</v>
          </cell>
          <cell r="BA214">
            <v>4.4678280350561534</v>
          </cell>
          <cell r="BB214">
            <v>4.432085410775704</v>
          </cell>
          <cell r="BC214">
            <v>4.352307873381741</v>
          </cell>
          <cell r="BD214">
            <v>4.186920174193235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2.291892757472371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156.9548716691239</v>
          </cell>
          <cell r="AJ215">
            <v>135.5724189152297</v>
          </cell>
          <cell r="AK215">
            <v>111.58964764444126</v>
          </cell>
          <cell r="AL215">
            <v>86.21221648894807</v>
          </cell>
          <cell r="AM215">
            <v>61.5611857208062</v>
          </cell>
          <cell r="AN215">
            <v>39.80347785498271</v>
          </cell>
          <cell r="AO215">
            <v>22.73385852377461</v>
          </cell>
          <cell r="AP215">
            <v>11.109197545546289</v>
          </cell>
          <cell r="AS215">
            <v>3.240974186112881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</v>
          </cell>
          <cell r="AZ215">
            <v>3.447307124746545</v>
          </cell>
          <cell r="BA215">
            <v>3.4266232819980655</v>
          </cell>
          <cell r="BB215">
            <v>3.399210295742081</v>
          </cell>
          <cell r="BC215">
            <v>3.3380245104187236</v>
          </cell>
          <cell r="BD215">
            <v>3.211179579022812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1215.866823362698</v>
          </cell>
          <cell r="AD216">
            <v>1136.891019761782</v>
          </cell>
          <cell r="AE216">
            <v>1051.1661295898073</v>
          </cell>
          <cell r="AF216">
            <v>962.2622131058826</v>
          </cell>
          <cell r="AG216">
            <v>852.11486870174</v>
          </cell>
          <cell r="AH216">
            <v>725.3340722453275</v>
          </cell>
          <cell r="AI216">
            <v>589.1838329895851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6.673418966548063</v>
          </cell>
          <cell r="AS216">
            <v>5.538183920722918</v>
          </cell>
          <cell r="AT216">
            <v>5.628989960393376</v>
          </cell>
          <cell r="AU216">
            <v>5.721284888291214</v>
          </cell>
          <cell r="AV216">
            <v>5.795661591838999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5.789196018104151</v>
          </cell>
          <cell r="BA216">
            <v>5.754460841995526</v>
          </cell>
          <cell r="BB216">
            <v>5.708425155259562</v>
          </cell>
          <cell r="BC216">
            <v>5.60567350246489</v>
          </cell>
          <cell r="BD216">
            <v>5.3926579093712235</v>
          </cell>
          <cell r="BE216">
            <v>5.02595717153398</v>
          </cell>
          <cell r="BF216">
            <v>4.48315379700831</v>
          </cell>
          <cell r="BG216">
            <v>3.774815497080996</v>
          </cell>
          <cell r="BH216">
            <v>2.951905718717338</v>
          </cell>
          <cell r="BI216">
            <v>2.101756871726744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993.4104075472086</v>
          </cell>
          <cell r="AB217">
            <v>955.0414471763137</v>
          </cell>
          <cell r="AC217">
            <v>911.4434767824756</v>
          </cell>
          <cell r="AD217">
            <v>858.7254934286623</v>
          </cell>
          <cell r="AE217">
            <v>781.3612881998706</v>
          </cell>
          <cell r="AF217">
            <v>702.7071901674593</v>
          </cell>
          <cell r="AG217">
            <v>607.1482922819706</v>
          </cell>
          <cell r="AH217">
            <v>499.9265734777364</v>
          </cell>
          <cell r="AI217">
            <v>388.58540815255094</v>
          </cell>
          <cell r="AJ217">
            <v>280.9301335175155</v>
          </cell>
          <cell r="AK217">
            <v>184.76086297683582</v>
          </cell>
          <cell r="AL217">
            <v>107.66436425194212</v>
          </cell>
          <cell r="AM217">
            <v>54.06398798280967</v>
          </cell>
          <cell r="AN217">
            <v>22.37253118510832</v>
          </cell>
          <cell r="AO217">
            <v>7.160143083838083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2.470276503697989</v>
          </cell>
          <cell r="AV217">
            <v>2.551795628320022</v>
          </cell>
          <cell r="AW217">
            <v>2.621986581286454</v>
          </cell>
          <cell r="AX217">
            <v>2.621986581286454</v>
          </cell>
          <cell r="AY217">
            <v>2.616742608123881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1001.269178504291</v>
          </cell>
          <cell r="AH218">
            <v>867.4760978160218</v>
          </cell>
          <cell r="AI218">
            <v>721.1967497509895</v>
          </cell>
          <cell r="AJ218">
            <v>568.4555685561787</v>
          </cell>
          <cell r="AK218">
            <v>417.4382932711421</v>
          </cell>
          <cell r="AL218">
            <v>279.9795700482136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0.4913785514715602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0.4936873022355789</v>
          </cell>
          <cell r="BA218">
            <v>0.4907251784221654</v>
          </cell>
          <cell r="BB218">
            <v>0.4867993769947881</v>
          </cell>
          <cell r="BC218">
            <v>0.4780369882088819</v>
          </cell>
          <cell r="BD218">
            <v>0.4598715826569444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0.1792322589722335</v>
          </cell>
        </row>
        <row r="219">
          <cell r="Y219">
            <v>3920.938388789639</v>
          </cell>
          <cell r="Z219">
            <v>3470.0767222026993</v>
          </cell>
          <cell r="AA219">
            <v>3242.689469374273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</v>
          </cell>
          <cell r="AN219">
            <v>8.76437358108246</v>
          </cell>
          <cell r="AO219">
            <v>1.1443352136635694</v>
          </cell>
          <cell r="AP219">
            <v>0.02515163354816875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32.5459905040268</v>
          </cell>
          <cell r="AZ219">
            <v>32.41580654201069</v>
          </cell>
          <cell r="BA219">
            <v>32.221311702758626</v>
          </cell>
          <cell r="BB219">
            <v>31.963541209136558</v>
          </cell>
          <cell r="BC219">
            <v>31.3881974673721</v>
          </cell>
          <cell r="BD219">
            <v>30.195445963611956</v>
          </cell>
          <cell r="BE219">
            <v>28.14215563808634</v>
          </cell>
          <cell r="BF219">
            <v>25.10280282917301</v>
          </cell>
          <cell r="BG219">
            <v>21.13655998216367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</v>
          </cell>
          <cell r="AE220">
            <v>82.54869610535982</v>
          </cell>
          <cell r="AF220">
            <v>73.26766321709339</v>
          </cell>
          <cell r="AG220">
            <v>62.15078799416489</v>
          </cell>
          <cell r="AH220">
            <v>49.91036303950707</v>
          </cell>
          <cell r="AI220">
            <v>37.51635470230635</v>
          </cell>
          <cell r="AJ220">
            <v>25.963503158456678</v>
          </cell>
          <cell r="AK220">
            <v>16.133121970100508</v>
          </cell>
          <cell r="AL220">
            <v>8.72902659849829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0.0628092185871698</v>
          </cell>
          <cell r="AS220">
            <v>6.729970723686818</v>
          </cell>
          <cell r="AT220">
            <v>6.8309202845421195</v>
          </cell>
          <cell r="AU220">
            <v>7.094648940241278</v>
          </cell>
          <cell r="AV220">
            <v>7.215257972225379</v>
          </cell>
          <cell r="AW220">
            <v>7.227259200806535</v>
          </cell>
          <cell r="AX220">
            <v>7.227259200806535</v>
          </cell>
          <cell r="AY220">
            <v>7.212804682404922</v>
          </cell>
          <cell r="AZ220">
            <v>7.183953463675302</v>
          </cell>
          <cell r="BA220">
            <v>7.14084974289325</v>
          </cell>
          <cell r="BB220">
            <v>7.083722944950104</v>
          </cell>
          <cell r="BC220">
            <v>6.956215931941002</v>
          </cell>
          <cell r="BD220">
            <v>6.691879726527244</v>
          </cell>
          <cell r="BE220">
            <v>6.236831905123391</v>
          </cell>
          <cell r="BF220">
            <v>5.563254059370064</v>
          </cell>
          <cell r="BG220">
            <v>4.684259917989594</v>
          </cell>
          <cell r="BH220">
            <v>3.663091255867861</v>
          </cell>
          <cell r="BI220">
            <v>2.608120974177916</v>
          </cell>
        </row>
        <row r="221">
          <cell r="Y221">
            <v>786.2592137620628</v>
          </cell>
          <cell r="Z221">
            <v>692.898623809924</v>
          </cell>
          <cell r="AA221">
            <v>651.3795054048197</v>
          </cell>
          <cell r="AB221">
            <v>602.8038178522995</v>
          </cell>
          <cell r="AC221">
            <v>535.5981497225424</v>
          </cell>
          <cell r="AD221">
            <v>470.454767464967</v>
          </cell>
          <cell r="AE221">
            <v>408.39170653588724</v>
          </cell>
          <cell r="AF221">
            <v>348.5737804527432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85.03696910415734</v>
          </cell>
          <cell r="AK221">
            <v>43.91122752133039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-0.0006075516599103594</v>
          </cell>
          <cell r="AS221">
            <v>2.7592972879656843</v>
          </cell>
          <cell r="AT221">
            <v>2.855872693044483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2.935665776088146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398.4315173984718</v>
          </cell>
          <cell r="AA222">
            <v>391.7540925524628</v>
          </cell>
          <cell r="AB222">
            <v>385.0881419736702</v>
          </cell>
          <cell r="AC222">
            <v>368.2022119776245</v>
          </cell>
          <cell r="AD222">
            <v>352.1914384108609</v>
          </cell>
          <cell r="AE222">
            <v>329.19274672386564</v>
          </cell>
          <cell r="AF222">
            <v>304.99239208775606</v>
          </cell>
          <cell r="AG222">
            <v>274.5942484561908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</v>
          </cell>
          <cell r="AO222">
            <v>11.575746004458846</v>
          </cell>
          <cell r="AP222">
            <v>4.136275088389744</v>
          </cell>
          <cell r="AS222">
            <v>0.6767323359792067</v>
          </cell>
          <cell r="AT222">
            <v>0.6970343060585829</v>
          </cell>
          <cell r="AU222">
            <v>0.7214305067706333</v>
          </cell>
          <cell r="AV222">
            <v>0.7300876728518808</v>
          </cell>
          <cell r="AW222">
            <v>0.7430786434281487</v>
          </cell>
          <cell r="AX222">
            <v>0.7430786434281487</v>
          </cell>
          <cell r="AY222">
            <v>0.7415924861412924</v>
          </cell>
          <cell r="AZ222">
            <v>0.7386261161967272</v>
          </cell>
          <cell r="BA222">
            <v>0.7341943594995469</v>
          </cell>
          <cell r="BB222">
            <v>0.7283208046235505</v>
          </cell>
          <cell r="BC222">
            <v>0.7152110301403266</v>
          </cell>
          <cell r="BD222">
            <v>0.6880330109949941</v>
          </cell>
          <cell r="BE222">
            <v>0.6412467662473345</v>
          </cell>
          <cell r="BF222">
            <v>0.5719921154926223</v>
          </cell>
          <cell r="BG222">
            <v>0.4816173612447879</v>
          </cell>
          <cell r="BH222">
            <v>0.376624776493424</v>
          </cell>
          <cell r="BI222">
            <v>0.2681568408633178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976.3019317330907</v>
          </cell>
          <cell r="AD223">
            <v>892.6124630265506</v>
          </cell>
          <cell r="AE223">
            <v>809.6209484953336</v>
          </cell>
          <cell r="AF223">
            <v>725.5649925855989</v>
          </cell>
          <cell r="AG223">
            <v>623.832041593018</v>
          </cell>
          <cell r="AH223">
            <v>510.2570401379496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</v>
          </cell>
          <cell r="AP223">
            <v>1.2880519954853245</v>
          </cell>
          <cell r="AS223">
            <v>8.600691620071418</v>
          </cell>
          <cell r="AT223">
            <v>8.741711920119007</v>
          </cell>
          <cell r="AU223">
            <v>8.885044444102064</v>
          </cell>
          <cell r="AV223">
            <v>8.885044444102064</v>
          </cell>
          <cell r="AW223">
            <v>8.885044444102064</v>
          </cell>
          <cell r="AX223">
            <v>8.885044444102064</v>
          </cell>
          <cell r="AY223">
            <v>8.86727435521386</v>
          </cell>
          <cell r="AZ223">
            <v>8.831805257793004</v>
          </cell>
          <cell r="BA223">
            <v>8.778814426246246</v>
          </cell>
          <cell r="BB223">
            <v>8.708583910836277</v>
          </cell>
          <cell r="BC223">
            <v>8.551829400441223</v>
          </cell>
          <cell r="BD223">
            <v>8.226859883224456</v>
          </cell>
          <cell r="BE223">
            <v>7.6674334111651925</v>
          </cell>
          <cell r="BF223">
            <v>6.839350602759351</v>
          </cell>
          <cell r="BG223">
            <v>5.758733207523373</v>
          </cell>
          <cell r="BH223">
            <v>4.503329368283277</v>
          </cell>
          <cell r="BI223">
            <v>3.206370510217692</v>
          </cell>
        </row>
        <row r="224">
          <cell r="Y224">
            <v>280.447341799228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</v>
          </cell>
          <cell r="AK224">
            <v>61.17301931051809</v>
          </cell>
          <cell r="AL224">
            <v>39.3585527320453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</v>
          </cell>
          <cell r="AV224">
            <v>2.347495269788228</v>
          </cell>
          <cell r="AW224">
            <v>2.469625992708911</v>
          </cell>
          <cell r="AX224">
            <v>2.469625992708911</v>
          </cell>
          <cell r="AY224">
            <v>2.469625992708911</v>
          </cell>
          <cell r="AZ224">
            <v>2.469625992708911</v>
          </cell>
          <cell r="BA224">
            <v>2.469625992708911</v>
          </cell>
          <cell r="BB224">
            <v>2.469625992708911</v>
          </cell>
          <cell r="BC224">
            <v>2.469625992708911</v>
          </cell>
          <cell r="BD224">
            <v>2.469625992708911</v>
          </cell>
          <cell r="BE224">
            <v>2.469625992708911</v>
          </cell>
          <cell r="BF224">
            <v>2.469625992708911</v>
          </cell>
          <cell r="BG224">
            <v>2.469625992708911</v>
          </cell>
          <cell r="BH224">
            <v>2.469625992708911</v>
          </cell>
          <cell r="BI224">
            <v>2.469625992708911</v>
          </cell>
        </row>
        <row r="240">
          <cell r="Y240">
            <v>581.2486285051901</v>
          </cell>
          <cell r="Z240">
            <v>582.9923743907057</v>
          </cell>
          <cell r="AA240">
            <v>591.7372600065661</v>
          </cell>
          <cell r="AB240">
            <v>608.8549261150912</v>
          </cell>
          <cell r="AC240">
            <v>623.4059734118126</v>
          </cell>
          <cell r="AD240">
            <v>636.4664776949752</v>
          </cell>
          <cell r="AE240">
            <v>649.1617325617325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0.4981730958345362</v>
          </cell>
          <cell r="AU240">
            <v>0.5081365577512269</v>
          </cell>
          <cell r="AV240">
            <v>0.5182992889062514</v>
          </cell>
          <cell r="AW240">
            <v>0.5286652746843765</v>
          </cell>
          <cell r="AX240">
            <v>0.539238580178064</v>
          </cell>
          <cell r="AY240">
            <v>0.5500233517816253</v>
          </cell>
          <cell r="AZ240">
            <v>0.5610238188172578</v>
          </cell>
          <cell r="BA240">
            <v>0.572244295193603</v>
          </cell>
          <cell r="BB240">
            <v>0.583689181097475</v>
          </cell>
          <cell r="BC240">
            <v>0.5953629647194245</v>
          </cell>
          <cell r="BD240">
            <v>0.607270224013813</v>
          </cell>
          <cell r="BE240">
            <v>0.6194156284940893</v>
          </cell>
          <cell r="BF240">
            <v>0.6318039410639711</v>
          </cell>
          <cell r="BG240">
            <v>0.6444400198852506</v>
          </cell>
          <cell r="BH240">
            <v>0.6573288202829556</v>
          </cell>
          <cell r="BI240">
            <v>0.6704753966886147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2880.62180006974</v>
          </cell>
          <cell r="AB241">
            <v>2961.057410910571</v>
          </cell>
          <cell r="AC241">
            <v>3019.9226628053543</v>
          </cell>
          <cell r="AD241">
            <v>3080.165062641566</v>
          </cell>
          <cell r="AE241">
            <v>3123.087133342392</v>
          </cell>
          <cell r="AF241">
            <v>69.98105729489042</v>
          </cell>
          <cell r="AG241">
            <v>34.61928089791745</v>
          </cell>
          <cell r="AH241">
            <v>39.47416464113035</v>
          </cell>
          <cell r="AI241">
            <v>55.15543008209349</v>
          </cell>
          <cell r="AJ241">
            <v>49.59765524874207</v>
          </cell>
          <cell r="AK241">
            <v>50.25465329681123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2.030493635431328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2.679193230485964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516.3618178281479</v>
          </cell>
          <cell r="AB242">
            <v>528.1859567788383</v>
          </cell>
          <cell r="AC242">
            <v>536.5632907760179</v>
          </cell>
          <cell r="AD242">
            <v>554.2555025561796</v>
          </cell>
          <cell r="AE242">
            <v>573.6406682402285</v>
          </cell>
          <cell r="AF242">
            <v>3.465110965331376</v>
          </cell>
          <cell r="AG242">
            <v>1.9828836021058813</v>
          </cell>
          <cell r="AH242">
            <v>0.8869711887549657</v>
          </cell>
          <cell r="AI242">
            <v>0.9868254570934268</v>
          </cell>
          <cell r="AJ242">
            <v>0.7712455734628411</v>
          </cell>
          <cell r="AK242">
            <v>0.7829927935820342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</v>
          </cell>
          <cell r="AS242">
            <v>7.800844734131141</v>
          </cell>
          <cell r="AT242">
            <v>7.800844734131141</v>
          </cell>
          <cell r="AU242">
            <v>7.800844734131141</v>
          </cell>
          <cell r="AV242">
            <v>7.800844734131141</v>
          </cell>
          <cell r="AW242">
            <v>7.800844734131141</v>
          </cell>
          <cell r="AX242">
            <v>7.800844734131141</v>
          </cell>
          <cell r="AY242">
            <v>7.800844734131141</v>
          </cell>
          <cell r="AZ242">
            <v>7.800844734131141</v>
          </cell>
          <cell r="BA242">
            <v>7.800844734131141</v>
          </cell>
          <cell r="BB242">
            <v>7.800844734131141</v>
          </cell>
          <cell r="BC242">
            <v>7.800844734131141</v>
          </cell>
          <cell r="BD242">
            <v>7.800844734131141</v>
          </cell>
          <cell r="BE242">
            <v>7.800844734131141</v>
          </cell>
          <cell r="BF242">
            <v>7.800844734131141</v>
          </cell>
          <cell r="BG242">
            <v>7.800844734131141</v>
          </cell>
          <cell r="BH242">
            <v>7.800844734131141</v>
          </cell>
          <cell r="BI242">
            <v>7.800844734131141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19.28545661111408</v>
          </cell>
          <cell r="AG243">
            <v>7.839081331883365</v>
          </cell>
          <cell r="AH243">
            <v>8.44125930937518</v>
          </cell>
          <cell r="AI243">
            <v>8.825516045676626</v>
          </cell>
          <cell r="AJ243">
            <v>9.31683898951554</v>
          </cell>
          <cell r="AK243">
            <v>9.810814942646186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</v>
          </cell>
          <cell r="AU243">
            <v>2.0915877451508527</v>
          </cell>
          <cell r="AV243">
            <v>2.13341950005387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2.309281877629431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2.549633790268307</v>
          </cell>
          <cell r="BF243">
            <v>2.600626466073673</v>
          </cell>
          <cell r="BG243">
            <v>2.652638995395147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</v>
          </cell>
          <cell r="AA244">
            <v>4.7577394257512795</v>
          </cell>
          <cell r="AB244">
            <v>4.885809162285844</v>
          </cell>
          <cell r="AC244">
            <v>5.027121796518111</v>
          </cell>
          <cell r="AD244">
            <v>5.1022207423223636</v>
          </cell>
          <cell r="AE244">
            <v>5.178432116010741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</v>
          </cell>
          <cell r="AJ244">
            <v>0.30818862368725297</v>
          </cell>
          <cell r="AK244">
            <v>0.333633474042645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0.272567029175813</v>
          </cell>
          <cell r="AS244">
            <v>0.27801836975932925</v>
          </cell>
          <cell r="AT244">
            <v>0.28357873715451587</v>
          </cell>
          <cell r="AU244">
            <v>0.2892503118976062</v>
          </cell>
          <cell r="AV244">
            <v>0.29503531813555833</v>
          </cell>
          <cell r="AW244">
            <v>0.3009360244982695</v>
          </cell>
          <cell r="AX244">
            <v>0.3069547449882349</v>
          </cell>
          <cell r="AY244">
            <v>0.3130938398879996</v>
          </cell>
          <cell r="AZ244">
            <v>0.3193557166857596</v>
          </cell>
          <cell r="BA244">
            <v>0.3257428310194748</v>
          </cell>
          <cell r="BB244">
            <v>0.3322576876398643</v>
          </cell>
          <cell r="BC244">
            <v>0.3389028413926616</v>
          </cell>
          <cell r="BD244">
            <v>0.34568089822051484</v>
          </cell>
          <cell r="BE244">
            <v>0.35259451618492516</v>
          </cell>
          <cell r="BF244">
            <v>0.3596464065086237</v>
          </cell>
          <cell r="BG244">
            <v>0.36683933463879614</v>
          </cell>
          <cell r="BH244">
            <v>0.3741761213315721</v>
          </cell>
          <cell r="BI244">
            <v>0.38165964375820355</v>
          </cell>
        </row>
        <row r="245">
          <cell r="Y245">
            <v>558.1699955332398</v>
          </cell>
          <cell r="Z245">
            <v>586.0784953099018</v>
          </cell>
          <cell r="AA245">
            <v>600.7304576926492</v>
          </cell>
          <cell r="AB245">
            <v>617.5046559973454</v>
          </cell>
          <cell r="AC245">
            <v>636.6057375198782</v>
          </cell>
          <cell r="AD245">
            <v>656.3210212360079</v>
          </cell>
          <cell r="AE245">
            <v>677.303215260991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3.372466974515819</v>
          </cell>
          <cell r="BG245">
            <v>3.4399163140061355</v>
          </cell>
          <cell r="BH245">
            <v>3.508714640286258</v>
          </cell>
          <cell r="BI245">
            <v>3.5788889330919833</v>
          </cell>
        </row>
        <row r="246">
          <cell r="Y246">
            <v>820.305554003778</v>
          </cell>
          <cell r="Z246">
            <v>849.836553947914</v>
          </cell>
          <cell r="AA246">
            <v>875.3316505663515</v>
          </cell>
          <cell r="AB246">
            <v>890.978098510835</v>
          </cell>
          <cell r="AC246">
            <v>911.3763567084724</v>
          </cell>
          <cell r="AD246">
            <v>951.4716836207361</v>
          </cell>
          <cell r="AE246">
            <v>994.2824516111052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43.83012917551858</v>
          </cell>
          <cell r="AJ246">
            <v>46.49817086462197</v>
          </cell>
          <cell r="AK246">
            <v>50.20673001887183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</v>
          </cell>
          <cell r="AW246">
            <v>3.3511711080393454</v>
          </cell>
          <cell r="AX246">
            <v>3.4181945302001324</v>
          </cell>
          <cell r="AY246">
            <v>3.486558420804135</v>
          </cell>
          <cell r="AZ246">
            <v>3.556289589220218</v>
          </cell>
          <cell r="BA246">
            <v>3.6274153810046226</v>
          </cell>
          <cell r="BB246">
            <v>3.699963688624715</v>
          </cell>
          <cell r="BC246">
            <v>3.773962962397209</v>
          </cell>
          <cell r="BD246">
            <v>3.849442221645153</v>
          </cell>
          <cell r="BE246">
            <v>3.9264310660780564</v>
          </cell>
          <cell r="BF246">
            <v>4.004959687399618</v>
          </cell>
          <cell r="BG246">
            <v>4.08505888114761</v>
          </cell>
          <cell r="BH246">
            <v>4.166760058770563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</v>
          </cell>
          <cell r="AA247">
            <v>735.7269700548595</v>
          </cell>
          <cell r="AB247">
            <v>776.230899493876</v>
          </cell>
          <cell r="AC247">
            <v>815.8410666440109</v>
          </cell>
          <cell r="AD247">
            <v>853.3681942913263</v>
          </cell>
          <cell r="AE247">
            <v>893.474867743871</v>
          </cell>
          <cell r="AF247">
            <v>36.985554037239744</v>
          </cell>
          <cell r="AG247">
            <v>41.56428390563577</v>
          </cell>
          <cell r="AH247">
            <v>46.05506300936398</v>
          </cell>
          <cell r="AI247">
            <v>49.25784380389629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</v>
          </cell>
          <cell r="AW247">
            <v>3.271584387684587</v>
          </cell>
          <cell r="AX247">
            <v>3.337016075438279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3.61209351849138</v>
          </cell>
          <cell r="BC247">
            <v>3.6843353888612076</v>
          </cell>
          <cell r="BD247">
            <v>3.758022096638432</v>
          </cell>
          <cell r="BE247">
            <v>3.8331825385712004</v>
          </cell>
          <cell r="BF247">
            <v>3.9098461893426246</v>
          </cell>
          <cell r="BG247">
            <v>3.988043113129477</v>
          </cell>
          <cell r="BH247">
            <v>4.067803975392067</v>
          </cell>
          <cell r="BI247">
            <v>4.149160054899909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2533.596325796265</v>
          </cell>
          <cell r="AD248">
            <v>2756.7516109818534</v>
          </cell>
          <cell r="AE248">
            <v>3005.0806394647925</v>
          </cell>
          <cell r="AF248">
            <v>86.96429224886113</v>
          </cell>
          <cell r="AG248">
            <v>97.68305460889279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3.050143114116804</v>
          </cell>
          <cell r="AS248">
            <v>3.11114597639914</v>
          </cell>
          <cell r="AT248">
            <v>3.1733688959271227</v>
          </cell>
          <cell r="AU248">
            <v>3.236836273845665</v>
          </cell>
          <cell r="AV248">
            <v>3.3015729993225786</v>
          </cell>
          <cell r="AW248">
            <v>3.3676044593090304</v>
          </cell>
          <cell r="AX248">
            <v>3.434956548495211</v>
          </cell>
          <cell r="AY248">
            <v>3.5036556794651155</v>
          </cell>
          <cell r="AZ248">
            <v>3.5737287930544177</v>
          </cell>
          <cell r="BA248">
            <v>3.645203368915506</v>
          </cell>
          <cell r="BB248">
            <v>3.7181074362938165</v>
          </cell>
          <cell r="BC248">
            <v>3.792469585019693</v>
          </cell>
          <cell r="BD248">
            <v>3.8683189767200865</v>
          </cell>
          <cell r="BE248">
            <v>3.9456853562544882</v>
          </cell>
          <cell r="BF248">
            <v>4.024599063379578</v>
          </cell>
          <cell r="BG248">
            <v>4.10509104464717</v>
          </cell>
          <cell r="BH248">
            <v>4.187192865540114</v>
          </cell>
          <cell r="BI248">
            <v>4.270936722850916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</v>
          </cell>
          <cell r="AB249">
            <v>449.0225401987636</v>
          </cell>
          <cell r="AC249">
            <v>475.5450927414656</v>
          </cell>
          <cell r="AD249">
            <v>504.5660852767779</v>
          </cell>
          <cell r="AE249">
            <v>535.8626891130659</v>
          </cell>
          <cell r="AF249">
            <v>20.245313016175473</v>
          </cell>
          <cell r="AG249">
            <v>22.97025948990842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</v>
          </cell>
          <cell r="AS249">
            <v>3.2358883573603903</v>
          </cell>
          <cell r="AT249">
            <v>3.300606124507598</v>
          </cell>
          <cell r="AU249">
            <v>3.36661824699775</v>
          </cell>
          <cell r="AV249">
            <v>3.4339506119377052</v>
          </cell>
          <cell r="AW249">
            <v>3.502629624176459</v>
          </cell>
          <cell r="AX249">
            <v>3.5726822166599885</v>
          </cell>
          <cell r="AY249">
            <v>3.644135860993188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</v>
          </cell>
          <cell r="BF249">
            <v>4.1859666344896445</v>
          </cell>
          <cell r="BG249">
            <v>4.269685967179438</v>
          </cell>
          <cell r="BH249">
            <v>4.355079686523027</v>
          </cell>
          <cell r="BI249">
            <v>4.442181280253488</v>
          </cell>
        </row>
        <row r="250">
          <cell r="Y250">
            <v>324.28402483758845</v>
          </cell>
          <cell r="Z250">
            <v>341.4710781539806</v>
          </cell>
          <cell r="AA250">
            <v>355.1299212801398</v>
          </cell>
          <cell r="AB250">
            <v>376.4650605354876</v>
          </cell>
          <cell r="AC250">
            <v>403.24113796607423</v>
          </cell>
          <cell r="AD250">
            <v>433.10181951666436</v>
          </cell>
          <cell r="AE250">
            <v>465.6068149653605</v>
          </cell>
          <cell r="AF250">
            <v>35.86734505483231</v>
          </cell>
          <cell r="AG250">
            <v>42.65085891522879</v>
          </cell>
          <cell r="AH250">
            <v>46.905609969230284</v>
          </cell>
          <cell r="AI250">
            <v>53.63557676479389</v>
          </cell>
          <cell r="AJ250">
            <v>61.30234860078433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</v>
          </cell>
          <cell r="AT250">
            <v>4.467702176919077</v>
          </cell>
          <cell r="AU250">
            <v>4.557056220457459</v>
          </cell>
          <cell r="AV250">
            <v>4.648197344866608</v>
          </cell>
          <cell r="AW250">
            <v>4.74116129176394</v>
          </cell>
          <cell r="AX250">
            <v>4.835984517599219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</v>
          </cell>
          <cell r="BC250">
            <v>5.339317670453712</v>
          </cell>
          <cell r="BD250">
            <v>5.4461040238627865</v>
          </cell>
          <cell r="BE250">
            <v>5.555026104340042</v>
          </cell>
          <cell r="BF250">
            <v>5.666126626426843</v>
          </cell>
          <cell r="BG250">
            <v>5.77944915895538</v>
          </cell>
          <cell r="BH250">
            <v>5.895038142134488</v>
          </cell>
          <cell r="BI250">
            <v>6.012938904977178</v>
          </cell>
        </row>
        <row r="251">
          <cell r="Y251">
            <v>256.4199824593394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4.377214168626375</v>
          </cell>
          <cell r="AG251">
            <v>4.763262220932305</v>
          </cell>
          <cell r="AH251">
            <v>5.256424715706808</v>
          </cell>
          <cell r="AI251">
            <v>5.633671813658224</v>
          </cell>
          <cell r="AJ251">
            <v>6.013500744591095</v>
          </cell>
          <cell r="AK251">
            <v>6.406294558896183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6.060241481326906</v>
          </cell>
          <cell r="AS251">
            <v>6.1814463109534445</v>
          </cell>
          <cell r="AT251">
            <v>6.305075237172513</v>
          </cell>
          <cell r="AU251">
            <v>6.431176741915963</v>
          </cell>
          <cell r="AV251">
            <v>6.559800276754283</v>
          </cell>
          <cell r="AW251">
            <v>6.690996282289368</v>
          </cell>
          <cell r="AX251">
            <v>6.8248162079351555</v>
          </cell>
          <cell r="AY251">
            <v>6.961312532093859</v>
          </cell>
          <cell r="AZ251">
            <v>7.100538782735736</v>
          </cell>
          <cell r="BA251">
            <v>7.242549558390451</v>
          </cell>
          <cell r="BB251">
            <v>7.38740054955826</v>
          </cell>
          <cell r="BC251">
            <v>7.535148560549425</v>
          </cell>
          <cell r="BD251">
            <v>7.685851531760414</v>
          </cell>
          <cell r="BE251">
            <v>7.839568562395622</v>
          </cell>
          <cell r="BF251">
            <v>7.996359933643535</v>
          </cell>
          <cell r="BG251">
            <v>8.156287132316406</v>
          </cell>
          <cell r="BH251">
            <v>8.319412874962733</v>
          </cell>
          <cell r="BI251">
            <v>8.485801132461988</v>
          </cell>
        </row>
        <row r="252">
          <cell r="Y252">
            <v>1807.533426254444</v>
          </cell>
          <cell r="Z252">
            <v>1879.834763304622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46.72022694424002</v>
          </cell>
          <cell r="AG252">
            <v>49.729150980236405</v>
          </cell>
          <cell r="AH252">
            <v>53.87608367379886</v>
          </cell>
          <cell r="AI252">
            <v>56.87052029971653</v>
          </cell>
          <cell r="AJ252">
            <v>58.83296401704689</v>
          </cell>
          <cell r="AK252">
            <v>61.52058743687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4.521891992772558</v>
          </cell>
          <cell r="AS252">
            <v>4.612329832628009</v>
          </cell>
          <cell r="AT252">
            <v>4.70457642928057</v>
          </cell>
          <cell r="AU252">
            <v>4.798667957866181</v>
          </cell>
          <cell r="AV252">
            <v>4.894641317023504</v>
          </cell>
          <cell r="AW252">
            <v>4.992534143363975</v>
          </cell>
          <cell r="AX252">
            <v>5.092384826231254</v>
          </cell>
          <cell r="AY252">
            <v>5.194232522755879</v>
          </cell>
          <cell r="AZ252">
            <v>5.298117173210997</v>
          </cell>
          <cell r="BA252">
            <v>5.404079516675217</v>
          </cell>
          <cell r="BB252">
            <v>5.512161107008721</v>
          </cell>
          <cell r="BC252">
            <v>5.622404329148895</v>
          </cell>
          <cell r="BD252">
            <v>5.734852415731873</v>
          </cell>
          <cell r="BE252">
            <v>5.84954946404651</v>
          </cell>
          <cell r="BF252">
            <v>5.966540453327441</v>
          </cell>
          <cell r="BG252">
            <v>6.085871262393989</v>
          </cell>
          <cell r="BH252">
            <v>6.207588687641869</v>
          </cell>
          <cell r="BI252">
            <v>6.331740461394706</v>
          </cell>
        </row>
        <row r="253">
          <cell r="Y253">
            <v>238.37982129321796</v>
          </cell>
          <cell r="Z253">
            <v>226.5220061821921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282.0125866798706</v>
          </cell>
          <cell r="AF253">
            <v>11.59354939399367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17.00548406013288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3.753969884772349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4.063417730949085</v>
          </cell>
          <cell r="BA253">
            <v>4.1446860855680665</v>
          </cell>
          <cell r="BB253">
            <v>4.227579807279428</v>
          </cell>
          <cell r="BC253">
            <v>4.312131403425016</v>
          </cell>
          <cell r="BD253">
            <v>4.398374031493517</v>
          </cell>
          <cell r="BE253">
            <v>4.486341512123387</v>
          </cell>
          <cell r="BF253">
            <v>4.576068342365854</v>
          </cell>
          <cell r="BG253">
            <v>4.667589709213171</v>
          </cell>
          <cell r="BH253">
            <v>4.760941503397435</v>
          </cell>
          <cell r="BI253">
            <v>4.856160333465383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2479.024299841312</v>
          </cell>
          <cell r="AF254">
            <v>18.612919484782907</v>
          </cell>
          <cell r="AG254">
            <v>21.37997716780385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</v>
          </cell>
          <cell r="AT254">
            <v>6.059387386455198</v>
          </cell>
          <cell r="AU254">
            <v>6.180575134184302</v>
          </cell>
          <cell r="AV254">
            <v>6.304186636867988</v>
          </cell>
          <cell r="AW254">
            <v>6.430270369605348</v>
          </cell>
          <cell r="AX254">
            <v>6.558875776997455</v>
          </cell>
          <cell r="AY254">
            <v>6.690053292537405</v>
          </cell>
          <cell r="AZ254">
            <v>6.823854358388153</v>
          </cell>
          <cell r="BA254">
            <v>6.960331445555916</v>
          </cell>
          <cell r="BB254">
            <v>7.099538074467034</v>
          </cell>
          <cell r="BC254">
            <v>7.241528835956375</v>
          </cell>
          <cell r="BD254">
            <v>7.386359412675502</v>
          </cell>
          <cell r="BE254">
            <v>7.534086600929013</v>
          </cell>
          <cell r="BF254">
            <v>7.684768332947593</v>
          </cell>
          <cell r="BG254">
            <v>7.838463699606545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36.3101760414392</v>
          </cell>
          <cell r="AH255">
            <v>38.76181628152709</v>
          </cell>
          <cell r="AI255">
            <v>40.75139280492051</v>
          </cell>
          <cell r="AJ255">
            <v>42.49707061481635</v>
          </cell>
          <cell r="AK255">
            <v>44.67814392020667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2.621986581286454</v>
          </cell>
          <cell r="AS255">
            <v>2.674426312912183</v>
          </cell>
          <cell r="AT255">
            <v>2.7279148391704267</v>
          </cell>
          <cell r="AU255">
            <v>2.7824731359538353</v>
          </cell>
          <cell r="AV255">
            <v>2.838122598672912</v>
          </cell>
          <cell r="AW255">
            <v>2.89488505064637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3.13351667832286</v>
          </cell>
          <cell r="BB255">
            <v>3.196187011889317</v>
          </cell>
          <cell r="BC255">
            <v>3.2601107521271038</v>
          </cell>
          <cell r="BD255">
            <v>3.325312967169646</v>
          </cell>
          <cell r="BE255">
            <v>3.391819226513039</v>
          </cell>
          <cell r="BF255">
            <v>3.4596556110432997</v>
          </cell>
          <cell r="BG255">
            <v>3.528848723264166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</v>
          </cell>
          <cell r="AE256">
            <v>2363.135659729442</v>
          </cell>
          <cell r="AF256">
            <v>79.7322482997669</v>
          </cell>
          <cell r="AG256">
            <v>89.4341256470121</v>
          </cell>
          <cell r="AH256">
            <v>98.50154803482312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0.5065965749574354</v>
          </cell>
          <cell r="AT256">
            <v>0.5167285064565841</v>
          </cell>
          <cell r="AU256">
            <v>0.5270630765857157</v>
          </cell>
          <cell r="AV256">
            <v>0.53760433811743</v>
          </cell>
          <cell r="AW256">
            <v>0.5483564248797786</v>
          </cell>
          <cell r="AX256">
            <v>0.5593235533773743</v>
          </cell>
          <cell r="AY256">
            <v>0.5705100244449217</v>
          </cell>
          <cell r="AZ256">
            <v>0.5819202249338201</v>
          </cell>
          <cell r="BA256">
            <v>0.5935586294324965</v>
          </cell>
          <cell r="BB256">
            <v>0.6054298020211464</v>
          </cell>
          <cell r="BC256">
            <v>0.6175383980615693</v>
          </cell>
          <cell r="BD256">
            <v>0.6298891660228007</v>
          </cell>
          <cell r="BE256">
            <v>0.6424869493432567</v>
          </cell>
          <cell r="BF256">
            <v>0.6553366883301218</v>
          </cell>
          <cell r="BG256">
            <v>0.6684434220967242</v>
          </cell>
          <cell r="BH256">
            <v>0.6818122905386588</v>
          </cell>
          <cell r="BI256">
            <v>0.6954485363494319</v>
          </cell>
        </row>
        <row r="257">
          <cell r="Y257">
            <v>3920.938388789639</v>
          </cell>
          <cell r="Z257">
            <v>4502.556251093945</v>
          </cell>
          <cell r="AA257">
            <v>4742.155567297476</v>
          </cell>
          <cell r="AB257">
            <v>4984.2217512032585</v>
          </cell>
          <cell r="AC257">
            <v>5241.81149970871</v>
          </cell>
          <cell r="AD257">
            <v>5525.892216339712</v>
          </cell>
          <cell r="AE257">
            <v>5831.740509864097</v>
          </cell>
          <cell r="AF257">
            <v>253.9291649037987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</v>
          </cell>
          <cell r="AT257">
            <v>33.92870593225399</v>
          </cell>
          <cell r="AU257">
            <v>34.60728005089907</v>
          </cell>
          <cell r="AV257">
            <v>35.299425651917055</v>
          </cell>
          <cell r="AW257">
            <v>36.0054141649554</v>
          </cell>
          <cell r="AX257">
            <v>36.72552244825451</v>
          </cell>
          <cell r="AY257">
            <v>37.4600328972196</v>
          </cell>
          <cell r="AZ257">
            <v>38.20923355516399</v>
          </cell>
          <cell r="BA257">
            <v>38.97341822626727</v>
          </cell>
          <cell r="BB257">
            <v>39.75288659079261</v>
          </cell>
          <cell r="BC257">
            <v>40.547944322608465</v>
          </cell>
          <cell r="BD257">
            <v>41.358903209060635</v>
          </cell>
          <cell r="BE257">
            <v>42.18608127324185</v>
          </cell>
          <cell r="BF257">
            <v>43.029802898706684</v>
          </cell>
          <cell r="BG257">
            <v>43.89039895668082</v>
          </cell>
          <cell r="BH257">
            <v>44.76820693581443</v>
          </cell>
          <cell r="BI257">
            <v>45.66357107453072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8.114066527167806</v>
          </cell>
          <cell r="AG258">
            <v>9.222833123431267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</v>
          </cell>
          <cell r="AS258">
            <v>7.371804384822666</v>
          </cell>
          <cell r="AT258">
            <v>7.51924047251912</v>
          </cell>
          <cell r="AU258">
            <v>7.669625281969502</v>
          </cell>
          <cell r="AV258">
            <v>7.823017787608892</v>
          </cell>
          <cell r="AW258">
            <v>7.97947814336107</v>
          </cell>
          <cell r="AX258">
            <v>8.13906770622829</v>
          </cell>
          <cell r="AY258">
            <v>8.301849060352858</v>
          </cell>
          <cell r="AZ258">
            <v>8.467886041559915</v>
          </cell>
          <cell r="BA258">
            <v>8.637243762391114</v>
          </cell>
          <cell r="BB258">
            <v>8.809988637638936</v>
          </cell>
          <cell r="BC258">
            <v>8.986188410391716</v>
          </cell>
          <cell r="BD258">
            <v>9.16591217859955</v>
          </cell>
          <cell r="BE258">
            <v>9.34923042217154</v>
          </cell>
          <cell r="BF258">
            <v>9.536215030614972</v>
          </cell>
          <cell r="BG258">
            <v>9.726939331227271</v>
          </cell>
          <cell r="BH258">
            <v>9.921478117851816</v>
          </cell>
          <cell r="BI258">
            <v>10.119907680208852</v>
          </cell>
        </row>
        <row r="259">
          <cell r="Y259">
            <v>786.2592137620628</v>
          </cell>
          <cell r="Z259">
            <v>834.0025938466925</v>
          </cell>
          <cell r="AA259">
            <v>875.7027235390273</v>
          </cell>
          <cell r="AB259">
            <v>919.4878597159789</v>
          </cell>
          <cell r="AC259">
            <v>956.2673741046179</v>
          </cell>
          <cell r="AD259">
            <v>994.5180690688027</v>
          </cell>
          <cell r="AE259">
            <v>1034.2987918315548</v>
          </cell>
          <cell r="AF259">
            <v>0.922614857717807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3.000379851312534</v>
          </cell>
          <cell r="AT259">
            <v>3.0603874483387847</v>
          </cell>
          <cell r="AU259">
            <v>3.1215951973055605</v>
          </cell>
          <cell r="AV259">
            <v>3.184027101251672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</v>
          </cell>
          <cell r="BB259">
            <v>3.5857316633477243</v>
          </cell>
          <cell r="BC259">
            <v>3.657446296614679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4.038116244827201</v>
          </cell>
          <cell r="BI259">
            <v>4.118878569723745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447.3031665381098</v>
          </cell>
          <cell r="AB260">
            <v>483.08741986115854</v>
          </cell>
          <cell r="AC260">
            <v>516.9035392514397</v>
          </cell>
          <cell r="AD260">
            <v>553.0867869990403</v>
          </cell>
          <cell r="AE260">
            <v>591.8028620889731</v>
          </cell>
          <cell r="AF260">
            <v>9.050294778952361</v>
          </cell>
          <cell r="AG260">
            <v>10.56585120111015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0.7430786434281487</v>
          </cell>
          <cell r="AS260">
            <v>0.7579402162967116</v>
          </cell>
          <cell r="AT260">
            <v>0.7730990206226458</v>
          </cell>
          <cell r="AU260">
            <v>0.7885610010350987</v>
          </cell>
          <cell r="AV260">
            <v>0.8043322210558007</v>
          </cell>
          <cell r="AW260">
            <v>0.8204188654769168</v>
          </cell>
          <cell r="AX260">
            <v>0.8368272427864551</v>
          </cell>
          <cell r="AY260">
            <v>0.8535637876421842</v>
          </cell>
          <cell r="AZ260">
            <v>0.8706350633950279</v>
          </cell>
          <cell r="BA260">
            <v>0.8880477646629286</v>
          </cell>
          <cell r="BB260">
            <v>0.9058087199561872</v>
          </cell>
          <cell r="BC260">
            <v>0.9239248943553109</v>
          </cell>
          <cell r="BD260">
            <v>0.9424033922424171</v>
          </cell>
          <cell r="BE260">
            <v>0.9612514600872655</v>
          </cell>
          <cell r="BF260">
            <v>0.9804764892890108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35.30279655668241</v>
          </cell>
          <cell r="AI261">
            <v>37.87136129815132</v>
          </cell>
          <cell r="AJ261">
            <v>40.31826953520689</v>
          </cell>
          <cell r="AK261">
            <v>41.43393560155871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</v>
          </cell>
          <cell r="AS261">
            <v>9.062745332984106</v>
          </cell>
          <cell r="AT261">
            <v>9.244000239643787</v>
          </cell>
          <cell r="AU261">
            <v>9.428880244436662</v>
          </cell>
          <cell r="AV261">
            <v>9.617457849325396</v>
          </cell>
          <cell r="AW261">
            <v>9.809807006311903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343.5955229036829</v>
          </cell>
          <cell r="AD262">
            <v>364.21125427790383</v>
          </cell>
          <cell r="AE262">
            <v>386.0639295345781</v>
          </cell>
          <cell r="AF262">
            <v>20.941749802534762</v>
          </cell>
          <cell r="AG262">
            <v>23.143512817894067</v>
          </cell>
          <cell r="AH262">
            <v>26.57968275760357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2.469625992708911</v>
          </cell>
          <cell r="AS262">
            <v>2.5190185125630893</v>
          </cell>
          <cell r="AT262">
            <v>2.569398882814351</v>
          </cell>
          <cell r="AU262">
            <v>2.620786860470638</v>
          </cell>
          <cell r="AV262">
            <v>2.673202597680051</v>
          </cell>
          <cell r="AW262">
            <v>2.726666649633652</v>
          </cell>
          <cell r="AX262">
            <v>2.781199982626325</v>
          </cell>
          <cell r="AY262">
            <v>2.836823982278852</v>
          </cell>
          <cell r="AZ262">
            <v>2.893560461924429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3.458072604905227</v>
          </cell>
        </row>
        <row r="263">
          <cell r="AR263">
            <v>0</v>
          </cell>
          <cell r="AS263">
            <v>2.5374561306290095</v>
          </cell>
          <cell r="AT263">
            <v>2.607226262098153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</v>
          </cell>
          <cell r="AF277">
            <v>-534.3244458981965</v>
          </cell>
          <cell r="AG277">
            <v>-524.9247379679061</v>
          </cell>
          <cell r="AH277">
            <v>-514.5077599555665</v>
          </cell>
          <cell r="AI277">
            <v>-502.33814750475585</v>
          </cell>
          <cell r="AJ277">
            <v>-487.7614688069114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2101.682938308347</v>
          </cell>
          <cell r="AD278">
            <v>2240.0700315078</v>
          </cell>
          <cell r="AE278">
            <v>2359.824760240802</v>
          </cell>
          <cell r="AF278">
            <v>-617.6118650029658</v>
          </cell>
          <cell r="AG278">
            <v>-566.3671436160572</v>
          </cell>
          <cell r="AH278">
            <v>-467.2098680950391</v>
          </cell>
          <cell r="AI278">
            <v>-354.1495883564064</v>
          </cell>
          <cell r="AJ278">
            <v>-265.8401485551224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</v>
          </cell>
          <cell r="AF279">
            <v>-183.66691812648068</v>
          </cell>
          <cell r="AG279">
            <v>-153.68301000123543</v>
          </cell>
          <cell r="AH279">
            <v>-125.3610236920397</v>
          </cell>
          <cell r="AI279">
            <v>-98.38483613783883</v>
          </cell>
          <cell r="AJ279">
            <v>-74.91429227610732</v>
          </cell>
          <cell r="AK279">
            <v>-54.70937528506513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57.49911770217378</v>
          </cell>
          <cell r="AC280">
            <v>75.35989115644695</v>
          </cell>
          <cell r="AD280">
            <v>93.1556056250329</v>
          </cell>
          <cell r="AE280">
            <v>108.66799999908235</v>
          </cell>
          <cell r="AF280">
            <v>-69.99002447167436</v>
          </cell>
          <cell r="AG280">
            <v>-68.69989021436909</v>
          </cell>
          <cell r="AH280">
            <v>-53.92031329718306</v>
          </cell>
          <cell r="AI280">
            <v>-38.96967113729018</v>
          </cell>
          <cell r="AJ280">
            <v>-24.61050082602143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0.5343391580323527</v>
          </cell>
          <cell r="AA281">
            <v>0.7344766884509175</v>
          </cell>
          <cell r="AB281">
            <v>0.9311022712806674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</v>
          </cell>
          <cell r="AI281">
            <v>-2.705266608526624</v>
          </cell>
          <cell r="AJ281">
            <v>-2.4006851649184595</v>
          </cell>
          <cell r="AK281">
            <v>-2.031004706794324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</v>
          </cell>
          <cell r="AA282">
            <v>79.589078282797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-152.2810968257004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48.71241293934884</v>
          </cell>
          <cell r="AA283">
            <v>78.15616050004633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255.9470593464098</v>
          </cell>
          <cell r="AF283">
            <v>-671.8025215149479</v>
          </cell>
          <cell r="AG283">
            <v>-623.4261275575608</v>
          </cell>
          <cell r="AH283">
            <v>-567.3065378957958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66.78975470821513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336.5123264818575</v>
          </cell>
          <cell r="AF284">
            <v>-492.56720618679907</v>
          </cell>
          <cell r="AG284">
            <v>-452.42403799110696</v>
          </cell>
          <cell r="AH284">
            <v>-404.6419197327299</v>
          </cell>
          <cell r="AI284">
            <v>-351.52572225466065</v>
          </cell>
          <cell r="AJ284">
            <v>-290.6899891814451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</v>
          </cell>
          <cell r="AD285">
            <v>919.504644111348</v>
          </cell>
          <cell r="AE285">
            <v>1254.0605717828794</v>
          </cell>
          <cell r="AF285">
            <v>-1570.555385872951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-909.5296399393283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</v>
          </cell>
          <cell r="AB286">
            <v>80.90988704067905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-268.599982206103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53.87756893899706</v>
          </cell>
          <cell r="AB287">
            <v>83.60364862470175</v>
          </cell>
          <cell r="AC287">
            <v>120.59947825421108</v>
          </cell>
          <cell r="AD287">
            <v>164.26904705714537</v>
          </cell>
          <cell r="AE287">
            <v>210.9142534667955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</v>
          </cell>
          <cell r="AK287">
            <v>-43.44448525152147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-4.789878424585169</v>
          </cell>
          <cell r="AA288">
            <v>-4.602935077245945</v>
          </cell>
          <cell r="AB288">
            <v>0.0347670755184879</v>
          </cell>
          <cell r="AC288">
            <v>8.445548989198016</v>
          </cell>
          <cell r="AD288">
            <v>27.000567937043627</v>
          </cell>
          <cell r="AE288">
            <v>47.78729500119994</v>
          </cell>
          <cell r="AF288">
            <v>-186.10357786598405</v>
          </cell>
          <cell r="AG288">
            <v>-169.06574808492047</v>
          </cell>
          <cell r="AH288">
            <v>-148.7867092759363</v>
          </cell>
          <cell r="AI288">
            <v>-126.27245416884017</v>
          </cell>
          <cell r="AJ288">
            <v>-101.92213451190447</v>
          </cell>
          <cell r="AK288">
            <v>-76.66717474045272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493.8012616471606</v>
          </cell>
          <cell r="AC289">
            <v>676.0112784479802</v>
          </cell>
          <cell r="AD289">
            <v>884.6011847279078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</v>
          </cell>
          <cell r="AI289">
            <v>-749.3190910692343</v>
          </cell>
          <cell r="AJ289">
            <v>-579.9184653715445</v>
          </cell>
          <cell r="AK289">
            <v>-410.613517882517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</v>
          </cell>
          <cell r="AC290">
            <v>24.07378303358604</v>
          </cell>
          <cell r="AD290">
            <v>44.98069873860646</v>
          </cell>
          <cell r="AE290">
            <v>67.11288703251373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632.3069993529098</v>
          </cell>
          <cell r="AC291">
            <v>870.6783326353755</v>
          </cell>
          <cell r="AD291">
            <v>1137.4432002761187</v>
          </cell>
          <cell r="AE291">
            <v>1427.8581702515046</v>
          </cell>
          <cell r="AF291">
            <v>-943.6492936210997</v>
          </cell>
          <cell r="AG291">
            <v>-830.7348915339361</v>
          </cell>
          <cell r="AH291">
            <v>-701.4272621098182</v>
          </cell>
          <cell r="AI291">
            <v>-562.7926912912499</v>
          </cell>
          <cell r="AJ291">
            <v>-422.1321621388739</v>
          </cell>
          <cell r="AK291">
            <v>-288.4390237742483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</v>
          </cell>
          <cell r="AG292">
            <v>-570.8381162405315</v>
          </cell>
          <cell r="AH292">
            <v>-461.1647571962093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379.3862864982748</v>
          </cell>
          <cell r="AB293">
            <v>533.3147098674751</v>
          </cell>
          <cell r="AC293">
            <v>709.6070857008049</v>
          </cell>
          <cell r="AD293">
            <v>912.8070024607543</v>
          </cell>
          <cell r="AE293">
            <v>1155.6838249536027</v>
          </cell>
          <cell r="AF293">
            <v>-1036.1840806466403</v>
          </cell>
          <cell r="AG293">
            <v>-911.8350528572788</v>
          </cell>
          <cell r="AH293">
            <v>-768.9745497811987</v>
          </cell>
          <cell r="AI293">
            <v>-614.209039606648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</v>
          </cell>
          <cell r="AF294">
            <v>-1516.2234182850457</v>
          </cell>
          <cell r="AG294">
            <v>-1156.9168808155214</v>
          </cell>
          <cell r="AH294">
            <v>-780.471423685072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45.07979415004387</v>
          </cell>
          <cell r="AA295">
            <v>60.745873577401284</v>
          </cell>
          <cell r="AB295">
            <v>75.95426811654345</v>
          </cell>
          <cell r="AC295">
            <v>92.74972705506262</v>
          </cell>
          <cell r="AD295">
            <v>113.61950601986238</v>
          </cell>
          <cell r="AE295">
            <v>135.2025759569271</v>
          </cell>
          <cell r="AF295">
            <v>-65.15359668992558</v>
          </cell>
          <cell r="AG295">
            <v>-52.92795487073362</v>
          </cell>
          <cell r="AH295">
            <v>-39.73653636546975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</v>
          </cell>
          <cell r="AD296">
            <v>524.0633016038357</v>
          </cell>
          <cell r="AE296">
            <v>625.9070852956676</v>
          </cell>
          <cell r="AF296">
            <v>-347.6511655950254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-83.63710430717015</v>
          </cell>
          <cell r="AK296">
            <v>-42.49219796295647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55.549073985647</v>
          </cell>
          <cell r="AB297">
            <v>97.99927788748835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-295.9420973088037</v>
          </cell>
          <cell r="AG297">
            <v>-264.0283972550807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</v>
          </cell>
          <cell r="AA298">
            <v>381.5871119313265</v>
          </cell>
          <cell r="AB298">
            <v>535.1005281568393</v>
          </cell>
          <cell r="AC298">
            <v>698.0882498487197</v>
          </cell>
          <cell r="AD298">
            <v>865.4972276343499</v>
          </cell>
          <cell r="AE298">
            <v>1036.394226698612</v>
          </cell>
          <cell r="AF298">
            <v>-697.1980207310743</v>
          </cell>
          <cell r="AG298">
            <v>-592.6665497520845</v>
          </cell>
          <cell r="AH298">
            <v>-474.9542435812672</v>
          </cell>
          <cell r="AI298">
            <v>-355.2364589584316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45.61301417364115</v>
          </cell>
          <cell r="AB299">
            <v>68.59073195212781</v>
          </cell>
          <cell r="AC299">
            <v>92.80584139619876</v>
          </cell>
          <cell r="AD299">
            <v>121.22697416483618</v>
          </cell>
          <cell r="AE299">
            <v>163.9098871085393</v>
          </cell>
          <cell r="AF299">
            <v>-180.3141389549602</v>
          </cell>
          <cell r="AG299">
            <v>-152.7348036447657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17.7848637678886</v>
          </cell>
          <cell r="G305">
            <v>17.69672510453246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</v>
          </cell>
          <cell r="M305">
            <v>17.09186437855135</v>
          </cell>
          <cell r="N305">
            <v>16.96496550612545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822.0108896429339</v>
          </cell>
          <cell r="G306">
            <v>793.0166809200219</v>
          </cell>
          <cell r="H306">
            <v>765.0451644145246</v>
          </cell>
          <cell r="I306">
            <v>738.0602674271811</v>
          </cell>
          <cell r="J306">
            <v>709.4749289481167</v>
          </cell>
          <cell r="K306">
            <v>679.5520944062529</v>
          </cell>
          <cell r="L306">
            <v>648.5581670761545</v>
          </cell>
          <cell r="M306">
            <v>616.7591271038593</v>
          </cell>
          <cell r="N306">
            <v>584.4168280410311</v>
          </cell>
          <cell r="O306">
            <v>551.7855404661327</v>
          </cell>
          <cell r="P306">
            <v>519.1088029495187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392.2974249869115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</v>
          </cell>
          <cell r="G307">
            <v>7.985422572837922</v>
          </cell>
          <cell r="H307">
            <v>7.803671867333827</v>
          </cell>
          <cell r="I307">
            <v>7.626057864508886</v>
          </cell>
          <cell r="J307">
            <v>7.43534804602193</v>
          </cell>
          <cell r="K307">
            <v>7.232736084572849</v>
          </cell>
          <cell r="L307">
            <v>7.019465501715547</v>
          </cell>
          <cell r="M307">
            <v>6.796817034622925</v>
          </cell>
          <cell r="N307">
            <v>6.5660959394814995</v>
          </cell>
          <cell r="O307">
            <v>6.328619405746991</v>
          </cell>
          <cell r="P307">
            <v>6.08570424841308</v>
          </cell>
          <cell r="Q307">
            <v>5.838655035570595</v>
          </cell>
          <cell r="R307">
            <v>5.588752796156138</v>
          </cell>
          <cell r="S307">
            <v>5.337244438245911</v>
          </cell>
          <cell r="T307">
            <v>5.085332991917755</v>
          </cell>
          <cell r="U307">
            <v>4.834168772983037</v>
          </cell>
          <cell r="V307">
            <v>4.584841545196083</v>
          </cell>
          <cell r="W307">
            <v>4.338373739302438</v>
          </cell>
          <cell r="X307">
            <v>7.800844734131141</v>
          </cell>
        </row>
        <row r="308">
          <cell r="F308">
            <v>13.933507560684925</v>
          </cell>
          <cell r="G308">
            <v>13.27851068017364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10.14021728483607</v>
          </cell>
          <cell r="M308">
            <v>9.479201051783143</v>
          </cell>
          <cell r="N308">
            <v>8.818710769186856</v>
          </cell>
          <cell r="O308">
            <v>8.164833906693168</v>
          </cell>
          <cell r="P308">
            <v>7.523128863336334</v>
          </cell>
          <cell r="Q308">
            <v>6.898561466528724</v>
          </cell>
          <cell r="R308">
            <v>6.295459966264395</v>
          </cell>
          <cell r="S308">
            <v>5.717488316332482</v>
          </cell>
          <cell r="T308">
            <v>5.167636963483844</v>
          </cell>
          <cell r="U308">
            <v>4.648229870442544</v>
          </cell>
          <cell r="V308">
            <v>4.160946093337675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</v>
          </cell>
          <cell r="V309">
            <v>1.4080995309646664</v>
          </cell>
          <cell r="W309">
            <v>1.3642442352634325</v>
          </cell>
          <cell r="X309">
            <v>0.272567029175813</v>
          </cell>
        </row>
        <row r="310">
          <cell r="F310">
            <v>21.18956281379652</v>
          </cell>
          <cell r="G310">
            <v>20.59752253987324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</v>
          </cell>
          <cell r="W311">
            <v>9.370904336507838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18.35072409794372</v>
          </cell>
          <cell r="O312">
            <v>17.726104734799176</v>
          </cell>
          <cell r="P312">
            <v>17.08572543054501</v>
          </cell>
          <cell r="Q312">
            <v>16.4328746106589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45.39079529039655</v>
          </cell>
          <cell r="G313">
            <v>44.33276305555701</v>
          </cell>
          <cell r="H313">
            <v>43.29939291801711</v>
          </cell>
          <cell r="I313">
            <v>42.290110019069154</v>
          </cell>
          <cell r="J313">
            <v>41.20704988151149</v>
          </cell>
          <cell r="K313">
            <v>40.05713946892365</v>
          </cell>
          <cell r="L313">
            <v>38.84758650819256</v>
          </cell>
          <cell r="M313">
            <v>37.585804732905515</v>
          </cell>
          <cell r="N313">
            <v>36.279338907644906</v>
          </cell>
          <cell r="O313">
            <v>34.93579068204389</v>
          </cell>
          <cell r="P313">
            <v>33.562746277192645</v>
          </cell>
          <cell r="Q313">
            <v>32.16770694366973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3.050143114116804</v>
          </cell>
        </row>
        <row r="314">
          <cell r="F314">
            <v>8.34133706145466</v>
          </cell>
          <cell r="G314">
            <v>8.169113016172144</v>
          </cell>
          <cell r="H314">
            <v>8.000444890229051</v>
          </cell>
          <cell r="I314">
            <v>7.83525926436312</v>
          </cell>
          <cell r="J314">
            <v>7.65749159128902</v>
          </cell>
          <cell r="K314">
            <v>7.4681599155390295</v>
          </cell>
          <cell r="L314">
            <v>7.268329589861187</v>
          </cell>
          <cell r="M314">
            <v>7.059103339680907</v>
          </cell>
          <cell r="N314">
            <v>6.841611199016097</v>
          </cell>
          <cell r="O314">
            <v>6.617000445291392</v>
          </cell>
          <cell r="P314">
            <v>6.386425656977698</v>
          </cell>
          <cell r="Q314">
            <v>6.1510390125324825</v>
          </cell>
          <cell r="R314">
            <v>5.911980941892152</v>
          </cell>
          <cell r="S314">
            <v>5.67037123295964</v>
          </cell>
          <cell r="T314">
            <v>5.42730068535382</v>
          </cell>
          <cell r="U314">
            <v>5.183823392378251</v>
          </cell>
          <cell r="V314">
            <v>4.940949719975806</v>
          </cell>
          <cell r="W314">
            <v>4.699640038621345</v>
          </cell>
          <cell r="X314">
            <v>3.172439566039598</v>
          </cell>
        </row>
        <row r="315">
          <cell r="F315">
            <v>7.648963232646605</v>
          </cell>
          <cell r="G315">
            <v>7.449146373097368</v>
          </cell>
          <cell r="H315">
            <v>7.2545494075580415</v>
          </cell>
          <cell r="I315">
            <v>7.0650359746948705</v>
          </cell>
          <cell r="J315">
            <v>6.86228428704661</v>
          </cell>
          <cell r="K315">
            <v>6.647730848113497</v>
          </cell>
          <cell r="L315">
            <v>6.422861285864879</v>
          </cell>
          <cell r="M315">
            <v>6.189193365626718</v>
          </cell>
          <cell r="N315">
            <v>5.948260137864687</v>
          </cell>
          <cell r="O315">
            <v>5.70159347865968</v>
          </cell>
          <cell r="P315">
            <v>5.450708264511954</v>
          </cell>
          <cell r="Q315">
            <v>5.197087402531671</v>
          </cell>
          <cell r="R315">
            <v>4.942167912722364</v>
          </cell>
          <cell r="S315">
            <v>4.6873282316572045</v>
          </cell>
          <cell r="T315">
            <v>4.433876877152396</v>
          </cell>
          <cell r="U315">
            <v>4.183042582349535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0.1888479378027232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0.09734468558607504</v>
          </cell>
          <cell r="W316">
            <v>0.09086799553628488</v>
          </cell>
          <cell r="X316">
            <v>6.060241481326906</v>
          </cell>
        </row>
        <row r="317">
          <cell r="F317">
            <v>40.21877724296965</v>
          </cell>
          <cell r="G317">
            <v>38.900996522839385</v>
          </cell>
          <cell r="H317">
            <v>37.6263932970386</v>
          </cell>
          <cell r="I317">
            <v>36.39355284156345</v>
          </cell>
          <cell r="J317">
            <v>35.08403253625276</v>
          </cell>
          <cell r="K317">
            <v>33.70914536271988</v>
          </cell>
          <cell r="L317">
            <v>32.28041913522525</v>
          </cell>
          <cell r="M317">
            <v>30.809437877571806</v>
          </cell>
          <cell r="N317">
            <v>29.307688746759208</v>
          </cell>
          <cell r="O317">
            <v>27.78641725246712</v>
          </cell>
          <cell r="P317">
            <v>26.256493212375258</v>
          </cell>
          <cell r="Q317">
            <v>24.72828952507629</v>
          </cell>
          <cell r="R317">
            <v>23.21157544764568</v>
          </cell>
          <cell r="S317">
            <v>21.715425647100396</v>
          </cell>
          <cell r="T317">
            <v>20.2481458673694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4.521891992772558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-3.41985606639574</v>
          </cell>
          <cell r="L318">
            <v>-3.329341293943042</v>
          </cell>
          <cell r="M318">
            <v>-3.234541223787433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</v>
          </cell>
          <cell r="G319">
            <v>31.69590165735457</v>
          </cell>
          <cell r="H319">
            <v>30.508911576291478</v>
          </cell>
          <cell r="I319">
            <v>29.36637347100032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</v>
          </cell>
          <cell r="Q319">
            <v>18.860974076747084</v>
          </cell>
          <cell r="R319">
            <v>17.54159035429691</v>
          </cell>
          <cell r="S319">
            <v>16.25235019935301</v>
          </cell>
          <cell r="T319">
            <v>15.000500131028799</v>
          </cell>
          <cell r="U319">
            <v>13.79233086008611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40.17268850897564</v>
          </cell>
          <cell r="H320">
            <v>38.3751736577892</v>
          </cell>
          <cell r="I320">
            <v>36.65808806738061</v>
          </cell>
          <cell r="J320">
            <v>34.85789941043481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</v>
          </cell>
          <cell r="S320">
            <v>18.03106525618955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2.621986581286454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420.9947918494785</v>
          </cell>
          <cell r="I321">
            <v>406.9027895335282</v>
          </cell>
          <cell r="J321">
            <v>391.94579148595585</v>
          </cell>
          <cell r="K321">
            <v>376.2553971824063</v>
          </cell>
          <cell r="L321">
            <v>359.96548895662</v>
          </cell>
          <cell r="M321">
            <v>343.210358698315</v>
          </cell>
          <cell r="N321">
            <v>326.12290568896555</v>
          </cell>
          <cell r="O321">
            <v>308.8329383808407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18.79626213541915</v>
          </cell>
          <cell r="N322">
            <v>17.04564462370197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9.481238031172444</v>
          </cell>
          <cell r="T322">
            <v>8.268443464242328</v>
          </cell>
          <cell r="U322">
            <v>7.163939920609681</v>
          </cell>
          <cell r="V322">
            <v>6.166653853280001</v>
          </cell>
          <cell r="W322">
            <v>5.273715168199225</v>
          </cell>
          <cell r="X322">
            <v>32.61121292988657</v>
          </cell>
        </row>
        <row r="323">
          <cell r="F323">
            <v>6.237467468305707</v>
          </cell>
          <cell r="G323">
            <v>5.9250847458648845</v>
          </cell>
          <cell r="H323">
            <v>5.628346668590612</v>
          </cell>
          <cell r="I323">
            <v>5.3464697266892784</v>
          </cell>
          <cell r="J323">
            <v>5.052682537683236</v>
          </cell>
          <cell r="K323">
            <v>4.75056800634949</v>
          </cell>
          <cell r="L323">
            <v>4.443627995877075</v>
          </cell>
          <cell r="M323">
            <v>4.135218634553344</v>
          </cell>
          <cell r="N323">
            <v>3.828493247787103</v>
          </cell>
          <cell r="O323">
            <v>3.5263541165199155</v>
          </cell>
          <cell r="P323">
            <v>3.231413878068172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2.164439813594723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</v>
          </cell>
        </row>
        <row r="324">
          <cell r="F324">
            <v>47.96927608167435</v>
          </cell>
          <cell r="G324">
            <v>44.82634860796834</v>
          </cell>
          <cell r="H324">
            <v>41.889344465024244</v>
          </cell>
          <cell r="I324">
            <v>39.144771639899716</v>
          </cell>
          <cell r="J324">
            <v>36.33297697522386</v>
          </cell>
          <cell r="K324">
            <v>33.49540423533302</v>
          </cell>
          <cell r="L324">
            <v>30.670897395531288</v>
          </cell>
          <cell r="M324">
            <v>27.894897045194057</v>
          </cell>
          <cell r="N324">
            <v>25.19881177568495</v>
          </cell>
          <cell r="O324">
            <v>22.60957413535831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10.23207511958518</v>
          </cell>
          <cell r="V324">
            <v>8.755383616734694</v>
          </cell>
          <cell r="W324">
            <v>7.441211677762926</v>
          </cell>
          <cell r="X324">
            <v>2.9415488738358175</v>
          </cell>
        </row>
        <row r="325">
          <cell r="F325">
            <v>21.17956341110745</v>
          </cell>
          <cell r="G325">
            <v>20.49265755610206</v>
          </cell>
          <cell r="H325">
            <v>19.828029764363702</v>
          </cell>
          <cell r="I325">
            <v>19.18495750295818</v>
          </cell>
          <cell r="J325">
            <v>18.50164095832912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9.257998696005311</v>
          </cell>
          <cell r="W325">
            <v>8.553663983731285</v>
          </cell>
          <cell r="X325">
            <v>0.7430786434281487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23.26485143029056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12.28895243930138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8.183469812783692</v>
          </cell>
          <cell r="W326">
            <v>7.305670431529927</v>
          </cell>
          <cell r="X326">
            <v>8.885044444102064</v>
          </cell>
        </row>
        <row r="327">
          <cell r="F327">
            <v>8.61264920523812</v>
          </cell>
          <cell r="G327">
            <v>8.245951084543671</v>
          </cell>
          <cell r="H327">
            <v>7.894865757139243</v>
          </cell>
          <cell r="I327">
            <v>7.55872848191884</v>
          </cell>
          <cell r="J327">
            <v>7.205483704748001</v>
          </cell>
          <cell r="K327">
            <v>6.8389264799353695</v>
          </cell>
          <cell r="L327">
            <v>6.462835906412912</v>
          </cell>
          <cell r="M327">
            <v>6.08091206105944</v>
          </cell>
          <cell r="N327">
            <v>5.696717931172374</v>
          </cell>
          <cell r="O327">
            <v>5.313627538744265</v>
          </cell>
          <cell r="P327">
            <v>4.934781199159312</v>
          </cell>
          <cell r="Q327">
            <v>4.563048589980016</v>
          </cell>
          <cell r="R327">
            <v>4.201000032737487</v>
          </cell>
          <cell r="S327">
            <v>3.85088612270759</v>
          </cell>
          <cell r="T327">
            <v>3.514625588271464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2.469625992708911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</v>
          </cell>
          <cell r="O335">
            <v>24.86279999378961</v>
          </cell>
          <cell r="P335">
            <v>24.665948215889724</v>
          </cell>
          <cell r="Q335">
            <v>24.458500658856188</v>
          </cell>
          <cell r="R335">
            <v>24.2407516443231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82.88726623687761</v>
          </cell>
          <cell r="H336">
            <v>79.96364231896635</v>
          </cell>
          <cell r="I336">
            <v>77.14314131970649</v>
          </cell>
          <cell r="J336">
            <v>74.42212585732467</v>
          </cell>
          <cell r="K336">
            <v>71.53973027006586</v>
          </cell>
          <cell r="L336">
            <v>68.52246859569698</v>
          </cell>
          <cell r="M336">
            <v>65.39720354300135</v>
          </cell>
          <cell r="N336">
            <v>62.190755154701215</v>
          </cell>
          <cell r="O336">
            <v>58.92952736938825</v>
          </cell>
          <cell r="P336">
            <v>55.639159498413214</v>
          </cell>
          <cell r="Q336">
            <v>52.34420869372416</v>
          </cell>
          <cell r="R336">
            <v>49.06786841928018</v>
          </cell>
          <cell r="S336">
            <v>45.83172679144742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2.030493635431328</v>
          </cell>
        </row>
        <row r="337">
          <cell r="G337">
            <v>6.983825933929147</v>
          </cell>
          <cell r="H337">
            <v>6.824871879959988</v>
          </cell>
          <cell r="I337">
            <v>6.669535669779072</v>
          </cell>
          <cell r="J337">
            <v>6.517734960134689</v>
          </cell>
          <cell r="K337">
            <v>6.354741697655238</v>
          </cell>
          <cell r="L337">
            <v>6.181576074217738</v>
          </cell>
          <cell r="M337">
            <v>5.999300885836793</v>
          </cell>
          <cell r="N337">
            <v>5.8090107354638745</v>
          </cell>
          <cell r="O337">
            <v>5.6118211816260635</v>
          </cell>
          <cell r="P337">
            <v>5.408857981813957</v>
          </cell>
          <cell r="Q337">
            <v>5.201246573478044</v>
          </cell>
          <cell r="R337">
            <v>4.990101927053188</v>
          </cell>
          <cell r="S337">
            <v>4.776518894851471</v>
          </cell>
          <cell r="T337">
            <v>4.561563167234117</v>
          </cell>
          <cell r="U337">
            <v>4.346262933514103</v>
          </cell>
          <cell r="V337">
            <v>4.131601329895238</v>
          </cell>
          <cell r="W337">
            <v>3.918509740776389</v>
          </cell>
          <cell r="X337">
            <v>7.800844734131141</v>
          </cell>
        </row>
        <row r="338">
          <cell r="G338">
            <v>6.645076650466091</v>
          </cell>
          <cell r="H338">
            <v>6.33269985245905</v>
          </cell>
          <cell r="I338">
            <v>6.035007499653448</v>
          </cell>
          <cell r="J338">
            <v>5.751309294523188</v>
          </cell>
          <cell r="K338">
            <v>5.454620299096</v>
          </cell>
          <cell r="L338">
            <v>5.14838736629532</v>
          </cell>
          <cell r="M338">
            <v>4.836005637248496</v>
          </cell>
          <cell r="N338">
            <v>4.520758129274766</v>
          </cell>
          <cell r="O338">
            <v>4.205761454128554</v>
          </cell>
          <cell r="P338">
            <v>3.893918807737279</v>
          </cell>
          <cell r="Q338">
            <v>3.5878810651570316</v>
          </cell>
          <cell r="R338">
            <v>3.290016496089067</v>
          </cell>
          <cell r="S338">
            <v>3.0023893010118097</v>
          </cell>
          <cell r="T338">
            <v>2.72674686863313</v>
          </cell>
          <cell r="U338">
            <v>2.4645153831203706</v>
          </cell>
          <cell r="V338">
            <v>2.216803173468722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0.7104434802618478</v>
          </cell>
          <cell r="I339">
            <v>0.7011388339696837</v>
          </cell>
          <cell r="J339">
            <v>0.6919560502113139</v>
          </cell>
          <cell r="K339">
            <v>0.6819938350692495</v>
          </cell>
          <cell r="L339">
            <v>0.6712894712120616</v>
          </cell>
          <cell r="M339">
            <v>0.6598825913723761</v>
          </cell>
          <cell r="N339">
            <v>0.6478149343268662</v>
          </cell>
          <cell r="O339">
            <v>0.6351300911102428</v>
          </cell>
          <cell r="P339">
            <v>0.6218732436166173</v>
          </cell>
          <cell r="Q339">
            <v>0.6080908977731768</v>
          </cell>
          <cell r="R339">
            <v>0.593830613479295</v>
          </cell>
          <cell r="S339">
            <v>0.5791407334893859</v>
          </cell>
          <cell r="T339">
            <v>0.5640701133805861</v>
          </cell>
          <cell r="U339">
            <v>0.5486678546876863</v>
          </cell>
          <cell r="V339">
            <v>0.5329830432087587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</v>
          </cell>
          <cell r="H340">
            <v>9.482051886861706</v>
          </cell>
          <cell r="I340">
            <v>9.217121616908365</v>
          </cell>
          <cell r="J340">
            <v>8.95959354731999</v>
          </cell>
          <cell r="K340">
            <v>8.684615547205253</v>
          </cell>
          <cell r="L340">
            <v>8.394255544956224</v>
          </cell>
          <cell r="M340">
            <v>8.090643659973747</v>
          </cell>
          <cell r="N340">
            <v>7.77594643595536</v>
          </cell>
          <cell r="O340">
            <v>7.452341464129707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5.774703089272979</v>
          </cell>
          <cell r="U340">
            <v>5.441077845560221</v>
          </cell>
          <cell r="V340">
            <v>5.112219802843663</v>
          </cell>
          <cell r="W340">
            <v>4.789645780292314</v>
          </cell>
          <cell r="X340">
            <v>2.607026661059058</v>
          </cell>
        </row>
        <row r="341">
          <cell r="G341">
            <v>9.510364658540833</v>
          </cell>
          <cell r="H341">
            <v>9.326106169476654</v>
          </cell>
          <cell r="I341">
            <v>9.145417595133011</v>
          </cell>
          <cell r="J341">
            <v>8.968229770223811</v>
          </cell>
          <cell r="K341">
            <v>8.777285618338459</v>
          </cell>
          <cell r="L341">
            <v>8.57361650199552</v>
          </cell>
          <cell r="M341">
            <v>8.358304618980048</v>
          </cell>
          <cell r="N341">
            <v>8.132473465242127</v>
          </cell>
          <cell r="O341">
            <v>7.897278129637407</v>
          </cell>
          <cell r="P341">
            <v>7.653895536983201</v>
          </cell>
          <cell r="Q341">
            <v>7.403514753567996</v>
          </cell>
          <cell r="R341">
            <v>7.147327465222044</v>
          </cell>
          <cell r="S341">
            <v>6.8865187324494315</v>
          </cell>
          <cell r="T341">
            <v>6.622258120081287</v>
          </cell>
          <cell r="U341">
            <v>6.355691290603025</v>
          </cell>
          <cell r="V341">
            <v>6.087932140921451</v>
          </cell>
          <cell r="W341">
            <v>5.82005555207028</v>
          </cell>
          <cell r="X341">
            <v>3.0959640999943545</v>
          </cell>
        </row>
        <row r="342">
          <cell r="G342">
            <v>13.37069053501732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</v>
          </cell>
          <cell r="S342">
            <v>9.355239784801775</v>
          </cell>
          <cell r="T342">
            <v>8.958907551954818</v>
          </cell>
          <cell r="U342">
            <v>8.560816602944024</v>
          </cell>
          <cell r="V342">
            <v>8.162728245529292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28.05031583420005</v>
          </cell>
          <cell r="I343">
            <v>27.39647978307687</v>
          </cell>
          <cell r="J343">
            <v>26.75788425845169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</v>
          </cell>
          <cell r="W343">
            <v>15.888453952438235</v>
          </cell>
          <cell r="X343">
            <v>3.11114597639914</v>
          </cell>
        </row>
        <row r="344">
          <cell r="G344">
            <v>7.344381001825996</v>
          </cell>
          <cell r="H344">
            <v>7.192741163163254</v>
          </cell>
          <cell r="I344">
            <v>7.044232240593231</v>
          </cell>
          <cell r="J344">
            <v>6.898789589919081</v>
          </cell>
          <cell r="K344">
            <v>6.742268697495565</v>
          </cell>
          <cell r="L344">
            <v>6.575565931239095</v>
          </cell>
          <cell r="M344">
            <v>6.399619313006992</v>
          </cell>
          <cell r="N344">
            <v>6.215399770554003</v>
          </cell>
          <cell r="O344">
            <v>6.023902276306177</v>
          </cell>
          <cell r="P344">
            <v>5.826136985165446</v>
          </cell>
          <cell r="Q344">
            <v>5.623120480459446</v>
          </cell>
          <cell r="R344">
            <v>5.415867232351819</v>
          </cell>
          <cell r="S344">
            <v>5.2053813666676145</v>
          </cell>
          <cell r="T344">
            <v>4.992648834332901</v>
          </cell>
          <cell r="U344">
            <v>4.778630062667498</v>
          </cell>
          <cell r="V344">
            <v>4.564253159812316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</v>
          </cell>
          <cell r="H345">
            <v>4.6761171756179305</v>
          </cell>
          <cell r="I345">
            <v>4.553961136884701</v>
          </cell>
          <cell r="J345">
            <v>4.434996228150695</v>
          </cell>
          <cell r="K345">
            <v>4.3077211550736525</v>
          </cell>
          <cell r="L345">
            <v>4.173037666438449</v>
          </cell>
          <cell r="M345">
            <v>4.031878348358459</v>
          </cell>
          <cell r="N345">
            <v>3.8851959608082933</v>
          </cell>
          <cell r="O345">
            <v>3.733952858835705</v>
          </cell>
          <cell r="P345">
            <v>3.5791106602817218</v>
          </cell>
          <cell r="Q345">
            <v>3.42162031169337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2.78331593734096</v>
          </cell>
          <cell r="V345">
            <v>2.625857552794012</v>
          </cell>
          <cell r="W345">
            <v>2.470758014394182</v>
          </cell>
          <cell r="X345">
            <v>4.380100173450075</v>
          </cell>
        </row>
        <row r="346">
          <cell r="G346">
            <v>0.2</v>
          </cell>
          <cell r="H346">
            <v>0.19434399285942605</v>
          </cell>
          <cell r="I346">
            <v>0.1888479378027232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0.09734468558607504</v>
          </cell>
          <cell r="X346">
            <v>6.1814463109534445</v>
          </cell>
        </row>
        <row r="347">
          <cell r="G347">
            <v>32.31818456790726</v>
          </cell>
          <cell r="H347">
            <v>31.25926921909107</v>
          </cell>
          <cell r="I347">
            <v>30.235049560362373</v>
          </cell>
          <cell r="J347">
            <v>29.24438877666604</v>
          </cell>
          <cell r="K347">
            <v>28.192111163480995</v>
          </cell>
          <cell r="L347">
            <v>27.08730737579123</v>
          </cell>
          <cell r="M347">
            <v>25.93924069941676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16.27059200100224</v>
          </cell>
          <cell r="V347">
            <v>15.120754270492785</v>
          </cell>
          <cell r="W347">
            <v>14.005439532572767</v>
          </cell>
          <cell r="X347">
            <v>4.612329832628009</v>
          </cell>
        </row>
        <row r="348">
          <cell r="G348">
            <v>2.431789573486402</v>
          </cell>
          <cell r="H348">
            <v>2.3821265524928434</v>
          </cell>
          <cell r="I348">
            <v>2.3334777704289595</v>
          </cell>
          <cell r="J348">
            <v>2.285822514084279</v>
          </cell>
          <cell r="K348">
            <v>2.234525050370769</v>
          </cell>
          <cell r="L348">
            <v>2.179876217718872</v>
          </cell>
          <cell r="M348">
            <v>2.1221805147445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</v>
          </cell>
          <cell r="H349">
            <v>33.941991750584435</v>
          </cell>
          <cell r="I349">
            <v>32.67088711456533</v>
          </cell>
          <cell r="J349">
            <v>31.447384487514412</v>
          </cell>
          <cell r="K349">
            <v>30.1543863153019</v>
          </cell>
          <cell r="L349">
            <v>28.804399027348676</v>
          </cell>
          <cell r="M349">
            <v>27.41002951002366</v>
          </cell>
          <cell r="N349">
            <v>25.983793013482973</v>
          </cell>
          <cell r="O349">
            <v>24.537931696179143</v>
          </cell>
          <cell r="P349">
            <v>23.08424733065103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</v>
          </cell>
          <cell r="L350">
            <v>16.206467504179795</v>
          </cell>
          <cell r="M350">
            <v>15.27016240941163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9.705686851347608</v>
          </cell>
          <cell r="T350">
            <v>8.856562419804822</v>
          </cell>
          <cell r="U350">
            <v>8.044814720705007</v>
          </cell>
          <cell r="V350">
            <v>7.274093021553475</v>
          </cell>
          <cell r="W350">
            <v>6.547169738559711</v>
          </cell>
          <cell r="X350">
            <v>2.674426312912183</v>
          </cell>
        </row>
        <row r="351">
          <cell r="G351">
            <v>307.0689751171102</v>
          </cell>
          <cell r="H351">
            <v>296.7904234763718</v>
          </cell>
          <cell r="I351">
            <v>286.85592686037506</v>
          </cell>
          <cell r="J351">
            <v>277.2539686796056</v>
          </cell>
          <cell r="K351">
            <v>267.06262279825506</v>
          </cell>
          <cell r="L351">
            <v>256.3715579967724</v>
          </cell>
          <cell r="M351">
            <v>245.271998541298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130.648953007943</v>
          </cell>
          <cell r="X351">
            <v>0.5065965749574354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9.938452714828479</v>
          </cell>
          <cell r="M352">
            <v>9.131072426516788</v>
          </cell>
          <cell r="N352">
            <v>8.334782319636039</v>
          </cell>
          <cell r="O352">
            <v>7.558510112960934</v>
          </cell>
          <cell r="P352">
            <v>6.810007615951968</v>
          </cell>
          <cell r="Q352">
            <v>6.095768413036779</v>
          </cell>
          <cell r="R352">
            <v>5.4209922099464265</v>
          </cell>
          <cell r="S352">
            <v>4.78959255046944</v>
          </cell>
          <cell r="T352">
            <v>4.204243085201828</v>
          </cell>
          <cell r="U352">
            <v>3.666456442252651</v>
          </cell>
          <cell r="V352">
            <v>3.1766890331198754</v>
          </cell>
          <cell r="W352">
            <v>2.7344648173841537</v>
          </cell>
          <cell r="X352">
            <v>33.2634371884843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1.408888759818805</v>
          </cell>
          <cell r="O353">
            <v>1.3043859540529599</v>
          </cell>
          <cell r="P353">
            <v>1.201445707463135</v>
          </cell>
          <cell r="Q353">
            <v>1.1009581580743895</v>
          </cell>
          <cell r="R353">
            <v>1.003705040229724</v>
          </cell>
          <cell r="S353">
            <v>0.9103534101539826</v>
          </cell>
          <cell r="T353">
            <v>0.8214527144735639</v>
          </cell>
          <cell r="U353">
            <v>0.7374349929643549</v>
          </cell>
          <cell r="V353">
            <v>0.6586179188121345</v>
          </cell>
          <cell r="W353">
            <v>0.5852103113758547</v>
          </cell>
          <cell r="X353">
            <v>7.371804384822666</v>
          </cell>
        </row>
        <row r="354">
          <cell r="G354">
            <v>27.736237483741995</v>
          </cell>
          <cell r="H354">
            <v>25.91897047607519</v>
          </cell>
          <cell r="I354">
            <v>24.2207700641963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17.73416994147489</v>
          </cell>
          <cell r="N354">
            <v>16.12906327193065</v>
          </cell>
          <cell r="O354">
            <v>14.570164171927534</v>
          </cell>
          <cell r="P354">
            <v>13.07304526665852</v>
          </cell>
          <cell r="Q354">
            <v>11.65054132373366</v>
          </cell>
          <cell r="R354">
            <v>10.312701902299588</v>
          </cell>
          <cell r="S354">
            <v>9.066837744514533</v>
          </cell>
          <cell r="T354">
            <v>7.917648972683763</v>
          </cell>
          <cell r="U354">
            <v>6.867420855979668</v>
          </cell>
          <cell r="V354">
            <v>5.916271594032286</v>
          </cell>
          <cell r="W354">
            <v>5.062436190230309</v>
          </cell>
          <cell r="X354">
            <v>3.000379851312534</v>
          </cell>
        </row>
        <row r="355">
          <cell r="G355">
            <v>52.52524128121468</v>
          </cell>
          <cell r="H355">
            <v>50.821717224967365</v>
          </cell>
          <cell r="I355">
            <v>49.17344268570326</v>
          </cell>
          <cell r="J355">
            <v>47.578625784337525</v>
          </cell>
          <cell r="K355">
            <v>45.88400320494741</v>
          </cell>
          <cell r="L355">
            <v>44.104087049580194</v>
          </cell>
          <cell r="M355">
            <v>42.25367619290637</v>
          </cell>
          <cell r="N355">
            <v>40.34765428040579</v>
          </cell>
          <cell r="O355">
            <v>38.40079450643256</v>
          </cell>
          <cell r="P355">
            <v>36.42757465512693</v>
          </cell>
          <cell r="Q355">
            <v>34.44200550508031</v>
          </cell>
          <cell r="R355">
            <v>32.45747525423216</v>
          </cell>
          <cell r="S355">
            <v>30.486612130399962</v>
          </cell>
          <cell r="T355">
            <v>28.54116683156757</v>
          </cell>
          <cell r="U355">
            <v>26.63191590515452</v>
          </cell>
          <cell r="V355">
            <v>24.768586643066847</v>
          </cell>
          <cell r="W355">
            <v>22.95980355448805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9.360899672922566</v>
          </cell>
          <cell r="Q356">
            <v>8.637991253634375</v>
          </cell>
          <cell r="R356">
            <v>7.933315095874543</v>
          </cell>
          <cell r="S356">
            <v>7.251760001957014</v>
          </cell>
          <cell r="T356">
            <v>6.597492663475453</v>
          </cell>
          <cell r="U356">
            <v>5.973944505513249</v>
          </cell>
          <cell r="V356">
            <v>5.383816220644273</v>
          </cell>
          <cell r="W356">
            <v>4.829098278204512</v>
          </cell>
          <cell r="X356">
            <v>9.062745332984106</v>
          </cell>
        </row>
        <row r="357">
          <cell r="G357">
            <v>9.663681195233641</v>
          </cell>
          <cell r="H357">
            <v>9.252233608220896</v>
          </cell>
          <cell r="I357">
            <v>8.858304098785267</v>
          </cell>
          <cell r="J357">
            <v>8.481146805116683</v>
          </cell>
          <cell r="K357">
            <v>8.08479432063558</v>
          </cell>
          <cell r="L357">
            <v>7.673504823526551</v>
          </cell>
          <cell r="M357">
            <v>7.2515185895065715</v>
          </cell>
          <cell r="N357">
            <v>6.8229872288993185</v>
          </cell>
          <cell r="O357">
            <v>6.391908532921461</v>
          </cell>
          <cell r="P357">
            <v>5.962068267381486</v>
          </cell>
          <cell r="Q357">
            <v>5.536989971437006</v>
          </cell>
          <cell r="R357">
            <v>5.11989351953504</v>
          </cell>
          <cell r="S357">
            <v>4.713662898617819</v>
          </cell>
          <cell r="T357">
            <v>4.320823352048582</v>
          </cell>
          <cell r="U357">
            <v>3.943527757407007</v>
          </cell>
          <cell r="V357">
            <v>3.5835518467768632</v>
          </cell>
          <cell r="W357">
            <v>3.242297653073276</v>
          </cell>
          <cell r="X357">
            <v>2.5190185125630893</v>
          </cell>
        </row>
        <row r="767">
          <cell r="F767">
            <v>17.7848637678886</v>
          </cell>
          <cell r="G767">
            <v>26.064391974045197</v>
          </cell>
          <cell r="H767">
            <v>43.45076826472109</v>
          </cell>
          <cell r="I767">
            <v>38.447948728462805</v>
          </cell>
          <cell r="J767">
            <v>35.76391264432967</v>
          </cell>
          <cell r="K767">
            <v>35.29136907768145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16.7395213183409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822.0108896429339</v>
          </cell>
          <cell r="G768">
            <v>82.88726623687761</v>
          </cell>
          <cell r="H768">
            <v>134.67430518806566</v>
          </cell>
          <cell r="I768">
            <v>97.85269453462782</v>
          </cell>
          <cell r="J768">
            <v>100.98450804815491</v>
          </cell>
          <cell r="K768">
            <v>95.11024178376161</v>
          </cell>
          <cell r="L768">
            <v>-1258.753192321983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</v>
          </cell>
          <cell r="Q768">
            <v>40.16609258228328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</v>
          </cell>
          <cell r="G769">
            <v>6.983825933929147</v>
          </cell>
          <cell r="H769">
            <v>8.766265282701474</v>
          </cell>
          <cell r="I769">
            <v>7.58239035522147</v>
          </cell>
          <cell r="J769">
            <v>8.326822596895376</v>
          </cell>
          <cell r="K769">
            <v>8.159178391044987</v>
          </cell>
          <cell r="L769">
            <v>-67.7240751836999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</v>
          </cell>
          <cell r="H770">
            <v>9.669016797234873</v>
          </cell>
          <cell r="I770">
            <v>9.831638951152142</v>
          </cell>
          <cell r="J770">
            <v>10.052918254885846</v>
          </cell>
          <cell r="K770">
            <v>9.259890111609709</v>
          </cell>
          <cell r="L770">
            <v>-76.44878202958871</v>
          </cell>
          <cell r="M770">
            <v>-0.5478419972847725</v>
          </cell>
          <cell r="N770">
            <v>5.349011945751099</v>
          </cell>
          <cell r="O770">
            <v>5.74978511748824</v>
          </cell>
          <cell r="P770">
            <v>5.523177624017881</v>
          </cell>
          <cell r="Q770">
            <v>4.843525255321944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0.7516485675068924</v>
          </cell>
          <cell r="I771">
            <v>0.8354051912556025</v>
          </cell>
          <cell r="J771">
            <v>0.6269508349675808</v>
          </cell>
          <cell r="K771">
            <v>0.64689842973421</v>
          </cell>
          <cell r="L771">
            <v>-15.408115116224229</v>
          </cell>
          <cell r="M771">
            <v>0.4129970471420605</v>
          </cell>
          <cell r="N771">
            <v>0.5398022618757862</v>
          </cell>
          <cell r="O771">
            <v>0.6664488219978086</v>
          </cell>
          <cell r="P771">
            <v>0.8032503549605975</v>
          </cell>
          <cell r="Q771">
            <v>0.9755439113296115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</v>
          </cell>
          <cell r="H773">
            <v>7.919189180752677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</v>
          </cell>
          <cell r="M773">
            <v>10.12159058526577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16.18807883513625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45.39079529039655</v>
          </cell>
          <cell r="G775">
            <v>28.719756137589698</v>
          </cell>
          <cell r="H775">
            <v>48.11305409689386</v>
          </cell>
          <cell r="I775">
            <v>83.00168568663811</v>
          </cell>
          <cell r="J775">
            <v>91.63008653416682</v>
          </cell>
          <cell r="K775">
            <v>105.93829162893566</v>
          </cell>
          <cell r="L775">
            <v>-797.4079987696896</v>
          </cell>
          <cell r="M775">
            <v>27.29633389140142</v>
          </cell>
          <cell r="N775">
            <v>35.31285257091494</v>
          </cell>
          <cell r="O775">
            <v>40.66949453777575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8.34133706145466</v>
          </cell>
          <cell r="G776">
            <v>7.344381001825996</v>
          </cell>
          <cell r="H776">
            <v>9.772160179343455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4.697301458813738</v>
          </cell>
          <cell r="N776">
            <v>5.803051636371925</v>
          </cell>
          <cell r="O776">
            <v>7.032576098535985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</v>
          </cell>
          <cell r="G777">
            <v>4.801549943631551</v>
          </cell>
          <cell r="H777">
            <v>7.155621527648906</v>
          </cell>
          <cell r="I777">
            <v>8.59762060440999</v>
          </cell>
          <cell r="J777">
            <v>10.089533667853528</v>
          </cell>
          <cell r="K777">
            <v>10.785967999891605</v>
          </cell>
          <cell r="L777">
            <v>-82.84632119619805</v>
          </cell>
          <cell r="M777">
            <v>4.281625534951654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6.489093884712051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</v>
          </cell>
          <cell r="J778">
            <v>2.865476731341719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</v>
          </cell>
          <cell r="P778">
            <v>2.723185869531304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</v>
          </cell>
          <cell r="G779">
            <v>32.31818456790726</v>
          </cell>
          <cell r="H779">
            <v>38.150238988136266</v>
          </cell>
          <cell r="I779">
            <v>41.342633029572866</v>
          </cell>
          <cell r="J779">
            <v>47.24943214105746</v>
          </cell>
          <cell r="K779">
            <v>50.00885455778094</v>
          </cell>
          <cell r="L779">
            <v>-433.89314885301366</v>
          </cell>
          <cell r="M779">
            <v>17.567264823705838</v>
          </cell>
          <cell r="N779">
            <v>22.54703695829935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</v>
          </cell>
          <cell r="H780">
            <v>3.6462100841397165</v>
          </cell>
          <cell r="I780">
            <v>4.175798693121001</v>
          </cell>
          <cell r="J780">
            <v>5.693558900408255</v>
          </cell>
          <cell r="K780">
            <v>6.011435737002697</v>
          </cell>
          <cell r="L780">
            <v>-65.00322759637582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4.463133396573838</v>
          </cell>
          <cell r="Q780">
            <v>4.978836520762115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</v>
          </cell>
          <cell r="G781">
            <v>35.26255041550834</v>
          </cell>
          <cell r="H781">
            <v>41.75096219221762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-345.913506817772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22.75618277000529</v>
          </cell>
          <cell r="I782">
            <v>32.59522906962102</v>
          </cell>
          <cell r="J782">
            <v>37.443070106849035</v>
          </cell>
          <cell r="K782">
            <v>47.74161342701226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336.4804329194098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-3768.461537853953</v>
          </cell>
          <cell r="M783">
            <v>162.98676929557664</v>
          </cell>
          <cell r="N783">
            <v>202.08992777904749</v>
          </cell>
          <cell r="O783">
            <v>230.6560251590983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7.729518686658283</v>
          </cell>
          <cell r="N784">
            <v>8.924880180395874</v>
          </cell>
          <cell r="O784">
            <v>9.228737881624143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6.237467468305707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3.285553555634584</v>
          </cell>
          <cell r="K785">
            <v>3.4705676904006983</v>
          </cell>
          <cell r="L785">
            <v>-23.23311437234788</v>
          </cell>
          <cell r="M785">
            <v>1.1812828133584081</v>
          </cell>
          <cell r="N785">
            <v>1.3860183670064556</v>
          </cell>
          <cell r="O785">
            <v>1.487561719879131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</v>
          </cell>
          <cell r="G786">
            <v>27.736237483741995</v>
          </cell>
          <cell r="H786">
            <v>37.804929276679765</v>
          </cell>
          <cell r="I786">
            <v>39.95847775060484</v>
          </cell>
          <cell r="J786">
            <v>41.3573267413724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14.71849969717124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21.17956341110745</v>
          </cell>
          <cell r="G787">
            <v>52.52524128121468</v>
          </cell>
          <cell r="H787">
            <v>57.87831556976006</v>
          </cell>
          <cell r="I787">
            <v>68.32750965887733</v>
          </cell>
          <cell r="J787">
            <v>70.94354285316007</v>
          </cell>
          <cell r="K787">
            <v>83.41175723660517</v>
          </cell>
          <cell r="L787">
            <v>-643.8406071381743</v>
          </cell>
          <cell r="M787">
            <v>26.645376190773607</v>
          </cell>
          <cell r="N787">
            <v>33.55426263402043</v>
          </cell>
          <cell r="O787">
            <v>38.52380997430436</v>
          </cell>
          <cell r="P787">
            <v>40.02210464316304</v>
          </cell>
          <cell r="Q787">
            <v>39.45716476082921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</v>
          </cell>
          <cell r="J788">
            <v>20.855262045759915</v>
          </cell>
          <cell r="K788">
            <v>21.73175712121458</v>
          </cell>
          <cell r="L788">
            <v>-164.7515589300264</v>
          </cell>
          <cell r="M788">
            <v>7.5912965447360605</v>
          </cell>
          <cell r="N788">
            <v>9.410620973587713</v>
          </cell>
          <cell r="O788">
            <v>10.21928015956903</v>
          </cell>
          <cell r="P788">
            <v>9.718550855415424</v>
          </cell>
          <cell r="Q788">
            <v>8.416166434880825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8.61264920523812</v>
          </cell>
          <cell r="G789">
            <v>9.663681195233641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7.148201793824191</v>
          </cell>
          <cell r="N789">
            <v>9.089992665334222</v>
          </cell>
          <cell r="O789">
            <v>9.446725899198375</v>
          </cell>
          <cell r="P789">
            <v>9.388116844394489</v>
          </cell>
          <cell r="Q789">
            <v>8.427049276175058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73.4297205226294</v>
          </cell>
          <cell r="I1293">
            <v>62.55969425719377</v>
          </cell>
          <cell r="J1293">
            <v>56.1361648261545</v>
          </cell>
          <cell r="K1293">
            <v>54.38700693742001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92.98658502706292</v>
          </cell>
          <cell r="L1294">
            <v>-3876.9554094552336</v>
          </cell>
          <cell r="M1294">
            <v>-6.661609809340916</v>
          </cell>
          <cell r="N1294">
            <v>33.66007539693965</v>
          </cell>
          <cell r="O1294">
            <v>36.858011271988744</v>
          </cell>
          <cell r="P1294">
            <v>-7.716698878892657</v>
          </cell>
          <cell r="Q1294">
            <v>0.6656710276780586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15.93097218567381</v>
          </cell>
          <cell r="J1295">
            <v>17.273935248645074</v>
          </cell>
          <cell r="K1295">
            <v>16.15478961186328</v>
          </cell>
          <cell r="L1295">
            <v>-182.75808116336628</v>
          </cell>
          <cell r="M1295">
            <v>7.016157702204566</v>
          </cell>
          <cell r="N1295">
            <v>5.46189838253116</v>
          </cell>
          <cell r="O1295">
            <v>4.241185580381199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</v>
          </cell>
          <cell r="G1296">
            <v>4.16521873307174</v>
          </cell>
          <cell r="H1296">
            <v>6.158474135878393</v>
          </cell>
          <cell r="I1296">
            <v>5.783613763355888</v>
          </cell>
          <cell r="J1296">
            <v>5.613520229473394</v>
          </cell>
          <cell r="K1296">
            <v>4.59293808897818</v>
          </cell>
          <cell r="L1296">
            <v>-65.12334416587535</v>
          </cell>
          <cell r="M1296">
            <v>-0.6296435287154907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0.4714482240808704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</v>
          </cell>
          <cell r="J1298">
            <v>6.320851077844345</v>
          </cell>
          <cell r="K1298">
            <v>8.468336332941576</v>
          </cell>
          <cell r="L1298">
            <v>-205.0820768711365</v>
          </cell>
          <cell r="M1298">
            <v>1.0791664085527373</v>
          </cell>
          <cell r="N1298">
            <v>4.904582680159308</v>
          </cell>
          <cell r="O1298">
            <v>5.353261213465316</v>
          </cell>
          <cell r="P1298">
            <v>5.653153020688933</v>
          </cell>
          <cell r="Q1298">
            <v>8.019384796368932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</v>
          </cell>
          <cell r="H1299">
            <v>4.49053838758158</v>
          </cell>
          <cell r="I1299">
            <v>7.57361671205723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8.911119519435204</v>
          </cell>
          <cell r="N1299">
            <v>8.588724467744441</v>
          </cell>
          <cell r="O1299">
            <v>8.81525457763729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20.74514773816344</v>
          </cell>
          <cell r="G1300">
            <v>10.575961218309658</v>
          </cell>
          <cell r="H1300">
            <v>20.23655564458744</v>
          </cell>
          <cell r="I1300">
            <v>16.65738742669737</v>
          </cell>
          <cell r="J1300">
            <v>9.200682491085452</v>
          </cell>
          <cell r="K1300">
            <v>13.073103021558616</v>
          </cell>
          <cell r="L1300">
            <v>-248.35815799488054</v>
          </cell>
          <cell r="M1300">
            <v>7.197330773668625</v>
          </cell>
          <cell r="N1300">
            <v>7.280996564971048</v>
          </cell>
          <cell r="O1300">
            <v>7.316351112617838</v>
          </cell>
          <cell r="P1300">
            <v>8.490098370172547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</v>
          </cell>
          <cell r="I1301">
            <v>21.411502084581002</v>
          </cell>
          <cell r="J1301">
            <v>29.294141191237884</v>
          </cell>
          <cell r="K1301">
            <v>35.3056049267897</v>
          </cell>
          <cell r="L1301">
            <v>-660.5261545205091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</v>
          </cell>
          <cell r="G1302">
            <v>6.336286915026335</v>
          </cell>
          <cell r="H1302">
            <v>9.637513869016587</v>
          </cell>
          <cell r="I1302">
            <v>8.924591512786478</v>
          </cell>
          <cell r="J1302">
            <v>9.23701619662404</v>
          </cell>
          <cell r="K1302">
            <v>7.469679687756901</v>
          </cell>
          <cell r="L1302">
            <v>-90.42773395185449</v>
          </cell>
          <cell r="M1302">
            <v>4.741499686208243</v>
          </cell>
          <cell r="N1302">
            <v>4.836568436391332</v>
          </cell>
          <cell r="O1302">
            <v>4.985475483328116</v>
          </cell>
          <cell r="P1302">
            <v>4.297829029730849</v>
          </cell>
          <cell r="Q1302">
            <v>4.365940830489826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</v>
          </cell>
          <cell r="G1303">
            <v>4.103964403324099</v>
          </cell>
          <cell r="H1303">
            <v>6.37041452954179</v>
          </cell>
          <cell r="I1303">
            <v>7.594397322000404</v>
          </cell>
          <cell r="J1303">
            <v>9.90006135243301</v>
          </cell>
          <cell r="K1303">
            <v>8.287979944962974</v>
          </cell>
          <cell r="L1303">
            <v>-93.98636981208521</v>
          </cell>
          <cell r="M1303">
            <v>4.100603936273416</v>
          </cell>
          <cell r="N1303">
            <v>3.6085679169608795</v>
          </cell>
          <cell r="O1303">
            <v>4.310702211460665</v>
          </cell>
          <cell r="P1303">
            <v>4.382065008925181</v>
          </cell>
          <cell r="Q1303">
            <v>5.12595926655618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</v>
          </cell>
          <cell r="O1304">
            <v>2.131380969848742</v>
          </cell>
          <cell r="P1304">
            <v>1.9130513461247816</v>
          </cell>
          <cell r="Q1304">
            <v>2.000447540858133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16.79324860902461</v>
          </cell>
          <cell r="L1305">
            <v>-254.75307840810783</v>
          </cell>
          <cell r="M1305">
            <v>5.45882302763502</v>
          </cell>
          <cell r="N1305">
            <v>5.237341712197548</v>
          </cell>
          <cell r="O1305">
            <v>4.919145489834705</v>
          </cell>
          <cell r="P1305">
            <v>4.075478820748771</v>
          </cell>
          <cell r="Q1305">
            <v>5.862002119179298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</v>
          </cell>
          <cell r="K1306">
            <v>6.882905351129974</v>
          </cell>
          <cell r="L1306">
            <v>-85.11976369194615</v>
          </cell>
          <cell r="M1306">
            <v>4.057818055460416</v>
          </cell>
          <cell r="N1306">
            <v>4.3447304320369255</v>
          </cell>
          <cell r="O1306">
            <v>4.6177529224789</v>
          </cell>
          <cell r="P1306">
            <v>3.8775905507980326</v>
          </cell>
          <cell r="Q1306">
            <v>4.241183715612134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18.82282304374752</v>
          </cell>
          <cell r="G1307">
            <v>19.00307385892029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4.969398989600052</v>
          </cell>
          <cell r="N1307">
            <v>4.619350701156236</v>
          </cell>
          <cell r="O1307">
            <v>4.470304442606874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86.46383468949398</v>
          </cell>
          <cell r="G1308">
            <v>27.253110906638767</v>
          </cell>
          <cell r="H1308">
            <v>28.805044554663255</v>
          </cell>
          <cell r="I1308">
            <v>43.36227496690378</v>
          </cell>
          <cell r="J1308">
            <v>52.72497857588161</v>
          </cell>
          <cell r="K1308">
            <v>70.92732342282056</v>
          </cell>
          <cell r="L1308">
            <v>-946.3748875650379</v>
          </cell>
          <cell r="M1308">
            <v>50.36139218329072</v>
          </cell>
          <cell r="N1308">
            <v>48.806274507807075</v>
          </cell>
          <cell r="O1308">
            <v>45.51317873672156</v>
          </cell>
          <cell r="P1308">
            <v>29.33415693909933</v>
          </cell>
          <cell r="Q1308">
            <v>26.63065094011918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</v>
          </cell>
          <cell r="M1309">
            <v>91.12054400229044</v>
          </cell>
          <cell r="N1309">
            <v>75.35239938255472</v>
          </cell>
          <cell r="O1309">
            <v>57.559331442093935</v>
          </cell>
          <cell r="P1309">
            <v>28.18494532932891</v>
          </cell>
          <cell r="Q1309">
            <v>42.09738684397931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</v>
          </cell>
          <cell r="G1310">
            <v>16.90926550392362</v>
          </cell>
          <cell r="H1310">
            <v>54.80129712920518</v>
          </cell>
          <cell r="I1310">
            <v>25.930734463789804</v>
          </cell>
          <cell r="J1310">
            <v>27.04804096219837</v>
          </cell>
          <cell r="K1310">
            <v>27.732650918389083</v>
          </cell>
          <cell r="L1310">
            <v>-555.885336092744</v>
          </cell>
          <cell r="M1310">
            <v>11.782577990152276</v>
          </cell>
          <cell r="N1310">
            <v>9.356936977127589</v>
          </cell>
          <cell r="O1310">
            <v>7.70147569419305</v>
          </cell>
          <cell r="P1310">
            <v>0.4234514372933518</v>
          </cell>
          <cell r="Q1310">
            <v>5.509279136487201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</v>
          </cell>
          <cell r="N1311">
            <v>0.8952604855950739</v>
          </cell>
          <cell r="O1311">
            <v>0.7999588767894181</v>
          </cell>
          <cell r="P1311">
            <v>0.49838285544931793</v>
          </cell>
          <cell r="Q1311">
            <v>0.4223303181853151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74.76827443377306</v>
          </cell>
          <cell r="I1312">
            <v>44.597205865932665</v>
          </cell>
          <cell r="J1312">
            <v>42.09270314649075</v>
          </cell>
          <cell r="K1312">
            <v>40.96770974823272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-2.384834788504577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</v>
          </cell>
          <cell r="G1313">
            <v>399.0572192016334</v>
          </cell>
          <cell r="H1313">
            <v>444.8320909475524</v>
          </cell>
          <cell r="I1313">
            <v>498.2627116999938</v>
          </cell>
          <cell r="J1313">
            <v>510.84523945595106</v>
          </cell>
          <cell r="K1313">
            <v>542.6135699686217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82.00376848461929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87.75714866437295</v>
          </cell>
          <cell r="G1314">
            <v>32.6213435893236</v>
          </cell>
          <cell r="H1314">
            <v>60.49755272727714</v>
          </cell>
          <cell r="I1314">
            <v>32.91364898496113</v>
          </cell>
          <cell r="J1314">
            <v>33.209976579005</v>
          </cell>
          <cell r="K1314">
            <v>41.175877281848386</v>
          </cell>
          <cell r="L1314">
            <v>-767.6634235714941</v>
          </cell>
          <cell r="M1314">
            <v>10.472132797365475</v>
          </cell>
          <cell r="N1314">
            <v>8.241469148692886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</v>
          </cell>
          <cell r="G1315">
            <v>6.670780430908167</v>
          </cell>
          <cell r="H1315">
            <v>5.879080542528129</v>
          </cell>
          <cell r="I1315">
            <v>5.198262473751868</v>
          </cell>
          <cell r="J1315">
            <v>-5.372977834081896</v>
          </cell>
          <cell r="K1315">
            <v>-8.295592057736387</v>
          </cell>
          <cell r="L1315">
            <v>-220.13453864746936</v>
          </cell>
          <cell r="M1315">
            <v>5.1128929317548</v>
          </cell>
          <cell r="N1315">
            <v>4.872422457617006</v>
          </cell>
          <cell r="O1315">
            <v>3.125155808839736</v>
          </cell>
          <cell r="P1315">
            <v>2.4860122607575477</v>
          </cell>
          <cell r="Q1315">
            <v>3.645323422539313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</v>
          </cell>
          <cell r="H1331">
            <v>116.88048878735049</v>
          </cell>
          <cell r="I1331">
            <v>101.00764298565657</v>
          </cell>
          <cell r="J1331">
            <v>91.90007747048418</v>
          </cell>
          <cell r="K1331">
            <v>89.67837601510146</v>
          </cell>
          <cell r="L1331">
            <v>-3291.5421384669717</v>
          </cell>
          <cell r="M1331">
            <v>32.790698160855584</v>
          </cell>
          <cell r="N1331">
            <v>32.31438803800689</v>
          </cell>
          <cell r="O1331">
            <v>36.83101949985171</v>
          </cell>
          <cell r="P1331">
            <v>38.67973401171794</v>
          </cell>
          <cell r="Q1331">
            <v>53.37403250763826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3176.977943621314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</v>
          </cell>
          <cell r="M1332">
            <v>15.189221985852118</v>
          </cell>
          <cell r="N1332">
            <v>78.37334245264665</v>
          </cell>
          <cell r="O1332">
            <v>90.18777800371234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24.31396800290827</v>
          </cell>
          <cell r="L1333">
            <v>-250.48215634706617</v>
          </cell>
          <cell r="M1333">
            <v>10.480130286643632</v>
          </cell>
          <cell r="N1333">
            <v>8.87453217755756</v>
          </cell>
          <cell r="O1333">
            <v>7.650273105202407</v>
          </cell>
          <cell r="P1333">
            <v>5.377110393816233</v>
          </cell>
          <cell r="Q1333">
            <v>4.173557627317544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</v>
          </cell>
          <cell r="O1334">
            <v>8.876185896574565</v>
          </cell>
          <cell r="P1334">
            <v>7.49480993739847</v>
          </cell>
          <cell r="Q1334">
            <v>6.50599320039466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2.431843652860665</v>
          </cell>
          <cell r="G1335">
            <v>0.91361777599157</v>
          </cell>
          <cell r="H1335">
            <v>0.9459520981975812</v>
          </cell>
          <cell r="I1335">
            <v>1.0414788264328232</v>
          </cell>
          <cell r="J1335">
            <v>0.7878339127970466</v>
          </cell>
          <cell r="K1335">
            <v>0.8089670789650352</v>
          </cell>
          <cell r="L1335">
            <v>-18.714642820970546</v>
          </cell>
          <cell r="M1335">
            <v>0.564040097884601</v>
          </cell>
          <cell r="N1335">
            <v>0.7040403527522455</v>
          </cell>
          <cell r="O1335">
            <v>0.8510735286918238</v>
          </cell>
          <cell r="P1335">
            <v>0.9607227471079599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24.11290476720976</v>
          </cell>
          <cell r="K1336">
            <v>27.21495855301711</v>
          </cell>
          <cell r="L1336">
            <v>-408.66022576716705</v>
          </cell>
          <cell r="M1336">
            <v>5.41803344136641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30.80257597327507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26.20758091079857</v>
          </cell>
          <cell r="K1337">
            <v>34.10818608417642</v>
          </cell>
          <cell r="L1337">
            <v>-544.737801439308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23.94665175332698</v>
          </cell>
          <cell r="H1338">
            <v>37.98684280642482</v>
          </cell>
          <cell r="I1338">
            <v>35.597989746232955</v>
          </cell>
          <cell r="J1338">
            <v>28.416860740091398</v>
          </cell>
          <cell r="K1338">
            <v>34.88139791374216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27.41708084143738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</v>
          </cell>
          <cell r="G1339">
            <v>41.71215756337814</v>
          </cell>
          <cell r="H1339">
            <v>82.64002374264454</v>
          </cell>
          <cell r="I1339">
            <v>104.41318777121911</v>
          </cell>
          <cell r="J1339">
            <v>120.9242277254047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</v>
          </cell>
          <cell r="P1339">
            <v>61.481499075146154</v>
          </cell>
          <cell r="Q1339">
            <v>70.07528369135503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</v>
          </cell>
          <cell r="L1341">
            <v>-176.83269100828326</v>
          </cell>
          <cell r="M1341">
            <v>8.38222947122507</v>
          </cell>
          <cell r="N1341">
            <v>8.263602742065583</v>
          </cell>
          <cell r="O1341">
            <v>10.146915612426088</v>
          </cell>
          <cell r="P1341">
            <v>10.82844831319711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0.27418923444251</v>
          </cell>
          <cell r="J1342">
            <v>5.620251820339913</v>
          </cell>
          <cell r="K1342">
            <v>5.161413580145744</v>
          </cell>
          <cell r="L1342">
            <v>-75.84449353153397</v>
          </cell>
          <cell r="M1342">
            <v>3.67176292708822</v>
          </cell>
          <cell r="N1342">
            <v>4.1984029407465515</v>
          </cell>
          <cell r="O1342">
            <v>4.639941750681599</v>
          </cell>
          <cell r="P1342">
            <v>4.636237215656085</v>
          </cell>
          <cell r="Q1342">
            <v>4.822203451992488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57.3498952784789</v>
          </cell>
          <cell r="G1343">
            <v>43.6049431733498</v>
          </cell>
          <cell r="H1343">
            <v>52.54236306699531</v>
          </cell>
          <cell r="I1343">
            <v>54.386113544385594</v>
          </cell>
          <cell r="J1343">
            <v>63.567929812503706</v>
          </cell>
          <cell r="K1343">
            <v>66.80210316680555</v>
          </cell>
          <cell r="L1343">
            <v>-688.6462272611215</v>
          </cell>
          <cell r="M1343">
            <v>23.026087851340858</v>
          </cell>
          <cell r="N1343">
            <v>27.7843786704969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</v>
          </cell>
          <cell r="G1344">
            <v>5.987190741138679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</v>
          </cell>
          <cell r="N1344">
            <v>7.711123871302697</v>
          </cell>
          <cell r="O1344">
            <v>8.54515600494165</v>
          </cell>
          <cell r="P1344">
            <v>8.34072394737187</v>
          </cell>
          <cell r="Q1344">
            <v>9.22002023637425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</v>
          </cell>
          <cell r="H1345">
            <v>67.03656807332325</v>
          </cell>
          <cell r="I1345">
            <v>60.69763372673412</v>
          </cell>
          <cell r="J1345">
            <v>71.37923689500235</v>
          </cell>
          <cell r="K1345">
            <v>77.81730301496805</v>
          </cell>
          <cell r="L1345">
            <v>-610.81718883284</v>
          </cell>
          <cell r="M1345">
            <v>17.288716511247966</v>
          </cell>
          <cell r="N1345">
            <v>20.140060126918293</v>
          </cell>
          <cell r="O1345">
            <v>22.25601987298445</v>
          </cell>
          <cell r="P1345">
            <v>21.29678154753225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47.90953985837426</v>
          </cell>
          <cell r="H1346">
            <v>51.56122732466854</v>
          </cell>
          <cell r="I1346">
            <v>75.9575040365248</v>
          </cell>
          <cell r="J1346">
            <v>90.16804868273064</v>
          </cell>
          <cell r="K1346">
            <v>118.66893684983282</v>
          </cell>
          <cell r="L1346">
            <v>-1328.9715898393606</v>
          </cell>
          <cell r="M1346">
            <v>73.148086645988</v>
          </cell>
          <cell r="N1346">
            <v>76.9487667554792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956.0397419146705</v>
          </cell>
          <cell r="G1347">
            <v>563.0517630980875</v>
          </cell>
          <cell r="H1347">
            <v>667.6698208541825</v>
          </cell>
          <cell r="I1347">
            <v>704.9508462699293</v>
          </cell>
          <cell r="J1347">
            <v>665.8614668281882</v>
          </cell>
          <cell r="K1347">
            <v>850.7800957989375</v>
          </cell>
          <cell r="L1347">
            <v>-9565.84199327846</v>
          </cell>
          <cell r="M1347">
            <v>254.10731329786708</v>
          </cell>
          <cell r="N1347">
            <v>277.4423271616022</v>
          </cell>
          <cell r="O1347">
            <v>288.21535660119224</v>
          </cell>
          <cell r="P1347">
            <v>264.29124446386214</v>
          </cell>
          <cell r="Q1347">
            <v>274.9011789196503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73.79843751454709</v>
          </cell>
          <cell r="I1348">
            <v>46.293595966558186</v>
          </cell>
          <cell r="J1348">
            <v>48.70524982783738</v>
          </cell>
          <cell r="K1348">
            <v>50.43532236989897</v>
          </cell>
          <cell r="L1348">
            <v>-690.1135848611355</v>
          </cell>
          <cell r="M1348">
            <v>19.512096676810557</v>
          </cell>
          <cell r="N1348">
            <v>18.281817157523463</v>
          </cell>
          <cell r="O1348">
            <v>16.93021357581719</v>
          </cell>
          <cell r="P1348">
            <v>8.245769509299661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3.513627635593066</v>
          </cell>
          <cell r="H1349">
            <v>4.471471332053439</v>
          </cell>
          <cell r="I1349">
            <v>4.277995669984472</v>
          </cell>
          <cell r="J1349">
            <v>5.296614910252768</v>
          </cell>
          <cell r="K1349">
            <v>5.501629374057012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</v>
          </cell>
          <cell r="G1350">
            <v>172.00818308594205</v>
          </cell>
          <cell r="H1350">
            <v>112.57320371045282</v>
          </cell>
          <cell r="I1350">
            <v>84.55568361653751</v>
          </cell>
          <cell r="J1350">
            <v>83.45002988786314</v>
          </cell>
          <cell r="K1350">
            <v>83.44481537813431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</v>
          </cell>
          <cell r="Q1350">
            <v>12.50870970983924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</v>
          </cell>
          <cell r="G1351">
            <v>451.5824604828481</v>
          </cell>
          <cell r="H1351">
            <v>502.71040651731244</v>
          </cell>
          <cell r="I1351">
            <v>566.5902213588712</v>
          </cell>
          <cell r="J1351">
            <v>581.7887823091112</v>
          </cell>
          <cell r="K1351">
            <v>626.0253272052269</v>
          </cell>
          <cell r="L1351">
            <v>-9302.196867797087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74.97800135288489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</v>
          </cell>
          <cell r="H1352">
            <v>80.14552123252378</v>
          </cell>
          <cell r="I1352">
            <v>52.82026626350912</v>
          </cell>
          <cell r="J1352">
            <v>54.065238624764916</v>
          </cell>
          <cell r="K1352">
            <v>62.90763440306297</v>
          </cell>
          <cell r="L1352">
            <v>-932.4149825015205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7.916744916606627</v>
          </cell>
          <cell r="Q1352">
            <v>8.26626005477563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</v>
          </cell>
          <cell r="K1353">
            <v>9.337943642958999</v>
          </cell>
          <cell r="L1353">
            <v>-338.8491915634254</v>
          </cell>
          <cell r="M1353">
            <v>12.26109472557899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8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>Объем отраслевых ресурсов отечественного производства </v>
          </cell>
        </row>
        <row r="6">
          <cell r="B6" t="str">
            <v>Динамика отраслевых ресурсов отечественного производства </v>
          </cell>
        </row>
        <row r="7">
          <cell r="B7" t="str">
            <v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вод (2)"/>
      <sheetName val="свод (2"/>
      <sheetName val="свод ("/>
      <sheetName val="свод "/>
      <sheetName val="свод M16"/>
      <sheetName val="свод M17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ч-2010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A1:X188"/>
  <sheetViews>
    <sheetView zoomScale="120" zoomScaleNormal="120" zoomScalePageLayoutView="0" workbookViewId="0" topLeftCell="A1">
      <selection activeCell="D10" sqref="D10"/>
    </sheetView>
  </sheetViews>
  <sheetFormatPr defaultColWidth="9.00390625" defaultRowHeight="12.75"/>
  <cols>
    <col min="1" max="1" width="4.25390625" style="5" customWidth="1"/>
    <col min="2" max="2" width="45.75390625" style="5" customWidth="1"/>
    <col min="3" max="3" width="21.75390625" style="25" customWidth="1"/>
    <col min="4" max="4" width="10.375" style="4" customWidth="1"/>
    <col min="5" max="6" width="9.125" style="4" customWidth="1"/>
    <col min="7" max="7" width="44.75390625" style="4" customWidth="1"/>
    <col min="8" max="17" width="9.125" style="4" customWidth="1"/>
    <col min="18" max="18" width="20.375" style="4" customWidth="1"/>
    <col min="19" max="24" width="9.125" style="4" customWidth="1"/>
    <col min="25" max="16384" width="9.125" style="5" customWidth="1"/>
  </cols>
  <sheetData>
    <row r="1" spans="1:5" ht="14.25" customHeight="1">
      <c r="A1" s="1"/>
      <c r="B1" s="1"/>
      <c r="C1" s="2"/>
      <c r="D1" s="3"/>
      <c r="E1" s="3"/>
    </row>
    <row r="2" spans="1:5" ht="14.25" customHeight="1">
      <c r="A2" s="46" t="s">
        <v>9</v>
      </c>
      <c r="B2" s="46"/>
      <c r="C2" s="46"/>
      <c r="D2" s="46"/>
      <c r="E2" s="3"/>
    </row>
    <row r="3" spans="1:5" ht="14.25" customHeight="1">
      <c r="A3" s="46" t="s">
        <v>12</v>
      </c>
      <c r="B3" s="46"/>
      <c r="C3" s="46"/>
      <c r="D3" s="46"/>
      <c r="E3" s="3"/>
    </row>
    <row r="4" spans="1:5" ht="14.25" customHeight="1" thickBot="1">
      <c r="A4" s="6"/>
      <c r="B4" s="6"/>
      <c r="C4" s="28"/>
      <c r="D4" s="3"/>
      <c r="E4" s="3"/>
    </row>
    <row r="5" spans="1:5" s="8" customFormat="1" ht="24" customHeight="1">
      <c r="A5" s="30" t="s">
        <v>0</v>
      </c>
      <c r="B5" s="29" t="s">
        <v>1</v>
      </c>
      <c r="C5" s="29" t="s">
        <v>14</v>
      </c>
      <c r="D5" s="37" t="s">
        <v>11</v>
      </c>
      <c r="E5" s="7"/>
    </row>
    <row r="6" spans="1:5" ht="12.75">
      <c r="A6" s="12" t="s">
        <v>2</v>
      </c>
      <c r="B6" s="32" t="s">
        <v>13</v>
      </c>
      <c r="C6" s="11">
        <v>2535708</v>
      </c>
      <c r="D6" s="40">
        <f aca="true" t="shared" si="0" ref="D6:D12">C6/$C$12*100</f>
        <v>99.45165861405057</v>
      </c>
      <c r="E6" s="3"/>
    </row>
    <row r="7" spans="1:18" ht="12.75">
      <c r="A7" s="9"/>
      <c r="B7" s="26" t="s">
        <v>4</v>
      </c>
      <c r="C7" s="36">
        <v>1868602</v>
      </c>
      <c r="D7" s="39">
        <f t="shared" si="0"/>
        <v>73.28744799855983</v>
      </c>
      <c r="E7" s="3"/>
      <c r="R7" s="10"/>
    </row>
    <row r="8" spans="1:18" ht="12.75">
      <c r="A8" s="9"/>
      <c r="B8" s="27" t="s">
        <v>5</v>
      </c>
      <c r="C8" s="36">
        <v>651064</v>
      </c>
      <c r="D8" s="39">
        <f t="shared" si="0"/>
        <v>25.535035841626176</v>
      </c>
      <c r="E8" s="3"/>
      <c r="R8" s="10"/>
    </row>
    <row r="9" spans="1:18" ht="12.75">
      <c r="A9" s="9"/>
      <c r="B9" s="27" t="s">
        <v>18</v>
      </c>
      <c r="C9" s="36">
        <v>160</v>
      </c>
      <c r="D9" s="39">
        <f t="shared" si="0"/>
        <v>0.006275275141399598</v>
      </c>
      <c r="E9" s="3"/>
      <c r="R9" s="10"/>
    </row>
    <row r="10" spans="1:18" ht="12.75">
      <c r="A10" s="9"/>
      <c r="B10" s="27" t="s">
        <v>15</v>
      </c>
      <c r="C10" s="36">
        <f>C6-C7-C8-C9</f>
        <v>15882</v>
      </c>
      <c r="D10" s="39">
        <f t="shared" si="0"/>
        <v>0.6228994987231776</v>
      </c>
      <c r="E10" s="3"/>
      <c r="R10" s="10"/>
    </row>
    <row r="11" spans="1:5" ht="13.5" customHeight="1">
      <c r="A11" s="12" t="s">
        <v>3</v>
      </c>
      <c r="B11" s="33" t="s">
        <v>16</v>
      </c>
      <c r="C11" s="11">
        <v>13981</v>
      </c>
      <c r="D11" s="40">
        <f t="shared" si="0"/>
        <v>0.5483413859494236</v>
      </c>
      <c r="E11" s="3"/>
    </row>
    <row r="12" spans="1:5" ht="13.5" thickBot="1">
      <c r="A12" s="34" t="s">
        <v>6</v>
      </c>
      <c r="B12" s="35" t="s">
        <v>10</v>
      </c>
      <c r="C12" s="38">
        <f>C6+C11</f>
        <v>2549689</v>
      </c>
      <c r="D12" s="41">
        <f t="shared" si="0"/>
        <v>100</v>
      </c>
      <c r="E12" s="3"/>
    </row>
    <row r="13" spans="1:5" ht="14.25" customHeight="1">
      <c r="A13" s="13"/>
      <c r="B13" s="14"/>
      <c r="C13" s="2"/>
      <c r="D13" s="3"/>
      <c r="E13" s="3"/>
    </row>
    <row r="14" spans="1:5" ht="14.25" customHeight="1">
      <c r="A14" s="13"/>
      <c r="B14" s="14"/>
      <c r="C14" s="2"/>
      <c r="D14" s="3"/>
      <c r="E14" s="3"/>
    </row>
    <row r="15" spans="1:5" ht="14.25" customHeight="1">
      <c r="A15" s="13"/>
      <c r="B15" s="14"/>
      <c r="C15" s="2"/>
      <c r="D15" s="3"/>
      <c r="E15" s="3"/>
    </row>
    <row r="16" spans="1:5" ht="14.25" customHeight="1">
      <c r="A16" s="13"/>
      <c r="B16" s="14"/>
      <c r="C16" s="2"/>
      <c r="D16" s="3"/>
      <c r="E16" s="3"/>
    </row>
    <row r="17" spans="1:5" ht="14.25" customHeight="1">
      <c r="A17" s="13"/>
      <c r="B17" s="14"/>
      <c r="C17" s="2"/>
      <c r="D17" s="3"/>
      <c r="E17" s="3"/>
    </row>
    <row r="18" spans="1:5" ht="14.25" customHeight="1">
      <c r="A18" s="45" t="s">
        <v>8</v>
      </c>
      <c r="B18" s="45"/>
      <c r="C18" s="5"/>
      <c r="D18" s="31" t="s">
        <v>7</v>
      </c>
      <c r="E18" s="3"/>
    </row>
    <row r="19" spans="1:5" ht="14.25" customHeight="1">
      <c r="A19" s="13"/>
      <c r="C19" s="2"/>
      <c r="D19" s="3"/>
      <c r="E19" s="3"/>
    </row>
    <row r="20" spans="1:5" ht="14.25" customHeight="1">
      <c r="A20" s="15"/>
      <c r="B20" s="15"/>
      <c r="C20" s="16"/>
      <c r="D20" s="17"/>
      <c r="E20" s="17"/>
    </row>
    <row r="21" spans="1:5" ht="14.25" customHeight="1">
      <c r="A21" s="18"/>
      <c r="B21" s="18"/>
      <c r="C21" s="2"/>
      <c r="D21" s="3"/>
      <c r="E21" s="3"/>
    </row>
    <row r="22" spans="1:5" ht="14.25" customHeight="1">
      <c r="A22" s="18"/>
      <c r="B22" s="18"/>
      <c r="C22" s="2"/>
      <c r="D22" s="3"/>
      <c r="E22" s="3"/>
    </row>
    <row r="23" spans="3:24" s="21" customFormat="1" ht="14.25" customHeight="1">
      <c r="C23" s="22"/>
      <c r="D23" s="23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5" ht="14.25" customHeight="1">
      <c r="A24" s="18"/>
      <c r="B24" s="18"/>
      <c r="C24" s="2"/>
      <c r="D24" s="3"/>
      <c r="E24" s="3"/>
    </row>
    <row r="25" spans="1:5" ht="14.25" customHeight="1">
      <c r="A25" s="18"/>
      <c r="B25" s="18"/>
      <c r="C25" s="2"/>
      <c r="D25" s="3"/>
      <c r="E25" s="3"/>
    </row>
    <row r="26" spans="1:5" ht="14.25" customHeight="1">
      <c r="A26" s="20"/>
      <c r="B26" s="19"/>
      <c r="C26" s="2"/>
      <c r="D26" s="3"/>
      <c r="E26" s="3"/>
    </row>
    <row r="27" spans="1:5" ht="14.25" customHeight="1">
      <c r="A27" s="20"/>
      <c r="B27" s="19"/>
      <c r="C27" s="2"/>
      <c r="D27" s="3"/>
      <c r="E27" s="3"/>
    </row>
    <row r="28" spans="1:5" ht="14.25" customHeight="1">
      <c r="A28" s="20"/>
      <c r="B28" s="19"/>
      <c r="C28" s="2"/>
      <c r="D28" s="3"/>
      <c r="E28" s="3"/>
    </row>
    <row r="29" spans="1:5" ht="14.25" customHeight="1">
      <c r="A29" s="20"/>
      <c r="B29" s="19"/>
      <c r="C29" s="2"/>
      <c r="D29" s="3"/>
      <c r="E29" s="3"/>
    </row>
    <row r="30" spans="1:5" ht="14.25" customHeight="1">
      <c r="A30" s="20"/>
      <c r="B30" s="19"/>
      <c r="C30" s="2"/>
      <c r="D30" s="3"/>
      <c r="E30" s="3"/>
    </row>
    <row r="31" spans="1:5" ht="14.25" customHeight="1">
      <c r="A31" s="20"/>
      <c r="B31" s="19"/>
      <c r="C31" s="2"/>
      <c r="D31" s="3"/>
      <c r="E31" s="3"/>
    </row>
    <row r="32" spans="1:5" ht="14.25" customHeight="1">
      <c r="A32" s="20"/>
      <c r="B32" s="19"/>
      <c r="C32" s="2"/>
      <c r="D32" s="3"/>
      <c r="E32" s="3"/>
    </row>
    <row r="33" spans="1:5" ht="14.25" customHeight="1">
      <c r="A33" s="20"/>
      <c r="B33" s="19"/>
      <c r="C33" s="2"/>
      <c r="D33" s="3"/>
      <c r="E33" s="3"/>
    </row>
    <row r="34" spans="1:5" ht="14.25" customHeight="1">
      <c r="A34" s="20"/>
      <c r="B34" s="19"/>
      <c r="C34" s="2"/>
      <c r="D34" s="3"/>
      <c r="E34" s="3"/>
    </row>
    <row r="35" spans="1:5" ht="14.25" customHeight="1">
      <c r="A35" s="20"/>
      <c r="B35" s="19"/>
      <c r="C35" s="2"/>
      <c r="D35" s="3"/>
      <c r="E35" s="3"/>
    </row>
    <row r="36" spans="1:5" ht="14.25" customHeight="1">
      <c r="A36" s="20"/>
      <c r="B36" s="19"/>
      <c r="C36" s="2"/>
      <c r="D36" s="3"/>
      <c r="E36" s="3"/>
    </row>
    <row r="37" spans="1:5" ht="12.75">
      <c r="A37" s="20"/>
      <c r="B37" s="19"/>
      <c r="C37" s="2"/>
      <c r="D37" s="3"/>
      <c r="E37" s="3"/>
    </row>
    <row r="38" spans="1:5" ht="12.75">
      <c r="A38" s="20"/>
      <c r="B38" s="19"/>
      <c r="C38" s="2"/>
      <c r="D38" s="3"/>
      <c r="E38" s="3"/>
    </row>
    <row r="39" spans="1:5" ht="12.75">
      <c r="A39" s="20"/>
      <c r="B39" s="19"/>
      <c r="C39" s="2"/>
      <c r="D39" s="3"/>
      <c r="E39" s="3"/>
    </row>
    <row r="40" spans="1:5" ht="12.75">
      <c r="A40" s="20"/>
      <c r="B40" s="19"/>
      <c r="C40" s="2"/>
      <c r="D40" s="3"/>
      <c r="E40" s="3"/>
    </row>
    <row r="41" spans="1:5" ht="12.75">
      <c r="A41" s="20"/>
      <c r="B41" s="19"/>
      <c r="C41" s="2"/>
      <c r="D41" s="3"/>
      <c r="E41" s="3"/>
    </row>
    <row r="42" spans="1:5" ht="12.75">
      <c r="A42" s="20"/>
      <c r="B42" s="19"/>
      <c r="C42" s="2"/>
      <c r="D42" s="3"/>
      <c r="E42" s="3"/>
    </row>
    <row r="43" spans="1:5" ht="12.75">
      <c r="A43" s="20"/>
      <c r="B43" s="19"/>
      <c r="C43" s="2"/>
      <c r="D43" s="3"/>
      <c r="E43" s="3"/>
    </row>
    <row r="44" spans="1:5" ht="12.75">
      <c r="A44" s="20"/>
      <c r="B44" s="19"/>
      <c r="C44" s="2"/>
      <c r="D44" s="3"/>
      <c r="E44" s="3"/>
    </row>
    <row r="45" spans="1:5" ht="12.75">
      <c r="A45" s="20"/>
      <c r="B45" s="19"/>
      <c r="C45" s="2"/>
      <c r="D45" s="3"/>
      <c r="E45" s="3"/>
    </row>
    <row r="46" spans="1:5" ht="12.75">
      <c r="A46" s="20"/>
      <c r="B46" s="19"/>
      <c r="C46" s="2"/>
      <c r="D46" s="3"/>
      <c r="E46" s="3"/>
    </row>
    <row r="47" spans="1:5" ht="12.75">
      <c r="A47" s="20"/>
      <c r="B47" s="19"/>
      <c r="C47" s="2"/>
      <c r="D47" s="3"/>
      <c r="E47" s="3"/>
    </row>
    <row r="48" spans="1:5" ht="12.75">
      <c r="A48" s="20"/>
      <c r="B48" s="19"/>
      <c r="C48" s="2"/>
      <c r="D48" s="3"/>
      <c r="E48" s="3"/>
    </row>
    <row r="49" spans="1:5" ht="12.75">
      <c r="A49" s="20"/>
      <c r="B49" s="19"/>
      <c r="C49" s="2"/>
      <c r="D49" s="3"/>
      <c r="E49" s="3"/>
    </row>
    <row r="50" spans="1:5" ht="12.75">
      <c r="A50" s="20"/>
      <c r="B50" s="19"/>
      <c r="C50" s="2"/>
      <c r="D50" s="3"/>
      <c r="E50" s="3"/>
    </row>
    <row r="51" spans="1:5" ht="12.75">
      <c r="A51" s="20"/>
      <c r="B51" s="19"/>
      <c r="C51" s="2"/>
      <c r="D51" s="3"/>
      <c r="E51" s="3"/>
    </row>
    <row r="52" spans="1:5" ht="12.75">
      <c r="A52" s="20"/>
      <c r="B52" s="19"/>
      <c r="C52" s="2"/>
      <c r="D52" s="3"/>
      <c r="E52" s="3"/>
    </row>
    <row r="53" spans="1:5" ht="12.75">
      <c r="A53" s="20"/>
      <c r="B53" s="19"/>
      <c r="C53" s="2"/>
      <c r="D53" s="3"/>
      <c r="E53" s="3"/>
    </row>
    <row r="54" spans="1:5" ht="12.75">
      <c r="A54" s="20"/>
      <c r="B54" s="19"/>
      <c r="C54" s="2"/>
      <c r="D54" s="3"/>
      <c r="E54" s="3"/>
    </row>
    <row r="55" spans="1:5" ht="12.75">
      <c r="A55" s="20"/>
      <c r="B55" s="19"/>
      <c r="C55" s="2"/>
      <c r="D55" s="3"/>
      <c r="E55" s="3"/>
    </row>
    <row r="56" spans="1:5" ht="12.75">
      <c r="A56" s="20"/>
      <c r="B56" s="19"/>
      <c r="C56" s="2"/>
      <c r="D56" s="3"/>
      <c r="E56" s="3"/>
    </row>
    <row r="57" spans="1:5" ht="12.75">
      <c r="A57" s="20"/>
      <c r="B57" s="19"/>
      <c r="C57" s="2"/>
      <c r="D57" s="3"/>
      <c r="E57" s="3"/>
    </row>
    <row r="58" spans="1:5" ht="12.75">
      <c r="A58" s="20"/>
      <c r="B58" s="19"/>
      <c r="C58" s="2"/>
      <c r="D58" s="3"/>
      <c r="E58" s="3"/>
    </row>
    <row r="59" spans="1:5" ht="12.75">
      <c r="A59" s="20"/>
      <c r="B59" s="19"/>
      <c r="C59" s="2"/>
      <c r="D59" s="3"/>
      <c r="E59" s="3"/>
    </row>
    <row r="60" spans="1:5" ht="12.75">
      <c r="A60" s="20"/>
      <c r="B60" s="19"/>
      <c r="C60" s="2"/>
      <c r="D60" s="3"/>
      <c r="E60" s="3"/>
    </row>
    <row r="61" spans="1:5" ht="12.75">
      <c r="A61" s="20"/>
      <c r="B61" s="19"/>
      <c r="C61" s="2"/>
      <c r="D61" s="3"/>
      <c r="E61" s="3"/>
    </row>
    <row r="62" spans="1:5" ht="12.75">
      <c r="A62" s="20"/>
      <c r="B62" s="19"/>
      <c r="C62" s="2"/>
      <c r="D62" s="3"/>
      <c r="E62" s="3"/>
    </row>
    <row r="63" spans="1:5" ht="12.75">
      <c r="A63" s="20"/>
      <c r="B63" s="19"/>
      <c r="C63" s="2"/>
      <c r="D63" s="3"/>
      <c r="E63" s="3"/>
    </row>
    <row r="64" spans="1:5" ht="12.75">
      <c r="A64" s="20"/>
      <c r="B64" s="19"/>
      <c r="C64" s="2"/>
      <c r="D64" s="3"/>
      <c r="E64" s="3"/>
    </row>
    <row r="65" spans="1:5" ht="12.75">
      <c r="A65" s="20"/>
      <c r="B65" s="19"/>
      <c r="C65" s="2"/>
      <c r="D65" s="3"/>
      <c r="E65" s="3"/>
    </row>
    <row r="66" spans="1:5" ht="12.75">
      <c r="A66" s="20"/>
      <c r="B66" s="19"/>
      <c r="C66" s="2"/>
      <c r="D66" s="3"/>
      <c r="E66" s="3"/>
    </row>
    <row r="67" spans="1:5" ht="12.75">
      <c r="A67" s="20"/>
      <c r="B67" s="19"/>
      <c r="C67" s="2"/>
      <c r="D67" s="3"/>
      <c r="E67" s="3"/>
    </row>
    <row r="68" spans="1:5" ht="12.75">
      <c r="A68" s="20"/>
      <c r="B68" s="19"/>
      <c r="C68" s="2"/>
      <c r="D68" s="3"/>
      <c r="E68" s="3"/>
    </row>
    <row r="69" spans="1:5" ht="12.75">
      <c r="A69" s="20"/>
      <c r="B69" s="19"/>
      <c r="C69" s="2"/>
      <c r="D69" s="3"/>
      <c r="E69" s="3"/>
    </row>
    <row r="70" spans="1:5" ht="12.75">
      <c r="A70" s="20"/>
      <c r="B70" s="19"/>
      <c r="C70" s="2"/>
      <c r="D70" s="3"/>
      <c r="E70" s="3"/>
    </row>
    <row r="71" spans="1:5" ht="12.75">
      <c r="A71" s="20"/>
      <c r="B71" s="19"/>
      <c r="C71" s="2"/>
      <c r="D71" s="3"/>
      <c r="E71" s="3"/>
    </row>
    <row r="72" spans="1:5" ht="12.75">
      <c r="A72" s="20"/>
      <c r="B72" s="19"/>
      <c r="C72" s="2"/>
      <c r="D72" s="3"/>
      <c r="E72" s="3"/>
    </row>
    <row r="73" spans="1:5" ht="12.75">
      <c r="A73" s="20"/>
      <c r="B73" s="19"/>
      <c r="C73" s="2"/>
      <c r="D73" s="3"/>
      <c r="E73" s="3"/>
    </row>
    <row r="74" spans="1:5" ht="12.75">
      <c r="A74" s="20"/>
      <c r="B74" s="19"/>
      <c r="C74" s="2"/>
      <c r="D74" s="3"/>
      <c r="E74" s="3"/>
    </row>
    <row r="75" spans="1:5" ht="12.75">
      <c r="A75" s="20"/>
      <c r="B75" s="19"/>
      <c r="C75" s="2"/>
      <c r="D75" s="3"/>
      <c r="E75" s="3"/>
    </row>
    <row r="76" spans="1:5" ht="12.75">
      <c r="A76" s="20"/>
      <c r="B76" s="19"/>
      <c r="C76" s="2"/>
      <c r="D76" s="3"/>
      <c r="E76" s="3"/>
    </row>
    <row r="77" spans="1:5" ht="12.75">
      <c r="A77" s="20"/>
      <c r="B77" s="19"/>
      <c r="C77" s="2"/>
      <c r="D77" s="3"/>
      <c r="E77" s="3"/>
    </row>
    <row r="78" spans="1:5" ht="12.75">
      <c r="A78" s="20"/>
      <c r="B78" s="19"/>
      <c r="C78" s="2"/>
      <c r="D78" s="3"/>
      <c r="E78" s="3"/>
    </row>
    <row r="79" spans="1:5" ht="12.75">
      <c r="A79" s="20"/>
      <c r="B79" s="19"/>
      <c r="C79" s="2"/>
      <c r="D79" s="3"/>
      <c r="E79" s="3"/>
    </row>
    <row r="80" spans="1:5" ht="12.75">
      <c r="A80" s="20"/>
      <c r="B80" s="19"/>
      <c r="C80" s="2"/>
      <c r="D80" s="3"/>
      <c r="E80" s="3"/>
    </row>
    <row r="81" spans="1:5" ht="12.75">
      <c r="A81" s="20"/>
      <c r="B81" s="19"/>
      <c r="C81" s="2"/>
      <c r="D81" s="3"/>
      <c r="E81" s="3"/>
    </row>
    <row r="82" spans="1:5" ht="12.75">
      <c r="A82" s="20"/>
      <c r="B82" s="19"/>
      <c r="C82" s="2"/>
      <c r="D82" s="3"/>
      <c r="E82" s="3"/>
    </row>
    <row r="83" spans="1:5" ht="12.75">
      <c r="A83" s="20"/>
      <c r="B83" s="19"/>
      <c r="C83" s="2"/>
      <c r="D83" s="3"/>
      <c r="E83" s="3"/>
    </row>
    <row r="84" spans="1:5" ht="12.75">
      <c r="A84" s="20"/>
      <c r="B84" s="19"/>
      <c r="C84" s="2"/>
      <c r="D84" s="3"/>
      <c r="E84" s="3"/>
    </row>
    <row r="85" spans="1:5" ht="12.75">
      <c r="A85" s="20"/>
      <c r="B85" s="19"/>
      <c r="C85" s="2"/>
      <c r="D85" s="3"/>
      <c r="E85" s="3"/>
    </row>
    <row r="86" spans="1:5" ht="12.75">
      <c r="A86" s="20"/>
      <c r="B86" s="19"/>
      <c r="C86" s="2"/>
      <c r="D86" s="3"/>
      <c r="E86" s="3"/>
    </row>
    <row r="87" spans="1:5" ht="12.75">
      <c r="A87" s="20"/>
      <c r="B87" s="19"/>
      <c r="C87" s="2"/>
      <c r="D87" s="3"/>
      <c r="E87" s="3"/>
    </row>
    <row r="88" spans="1:5" ht="12.75">
      <c r="A88" s="20"/>
      <c r="B88" s="19"/>
      <c r="C88" s="2"/>
      <c r="D88" s="3"/>
      <c r="E88" s="3"/>
    </row>
    <row r="89" spans="1:5" ht="12.75">
      <c r="A89" s="20"/>
      <c r="B89" s="19"/>
      <c r="C89" s="2"/>
      <c r="D89" s="3"/>
      <c r="E89" s="3"/>
    </row>
    <row r="90" spans="1:5" ht="12.75">
      <c r="A90" s="20"/>
      <c r="B90" s="19"/>
      <c r="C90" s="2"/>
      <c r="D90" s="3"/>
      <c r="E90" s="3"/>
    </row>
    <row r="91" spans="1:5" ht="12.75">
      <c r="A91" s="20"/>
      <c r="B91" s="19"/>
      <c r="C91" s="2"/>
      <c r="D91" s="3"/>
      <c r="E91" s="3"/>
    </row>
    <row r="92" spans="1:5" ht="12.75">
      <c r="A92" s="20"/>
      <c r="B92" s="19"/>
      <c r="C92" s="2"/>
      <c r="D92" s="3"/>
      <c r="E92" s="3"/>
    </row>
    <row r="93" spans="1:5" ht="12.75">
      <c r="A93" s="20"/>
      <c r="B93" s="19"/>
      <c r="C93" s="2"/>
      <c r="D93" s="3"/>
      <c r="E93" s="3"/>
    </row>
    <row r="94" spans="1:5" ht="12.75">
      <c r="A94" s="20"/>
      <c r="B94" s="19"/>
      <c r="C94" s="2"/>
      <c r="D94" s="3"/>
      <c r="E94" s="3"/>
    </row>
    <row r="95" spans="1:5" ht="12.75">
      <c r="A95" s="20"/>
      <c r="B95" s="19"/>
      <c r="C95" s="2"/>
      <c r="D95" s="3"/>
      <c r="E95" s="3"/>
    </row>
    <row r="96" spans="1:5" ht="12.75">
      <c r="A96" s="20"/>
      <c r="B96" s="19"/>
      <c r="C96" s="2"/>
      <c r="D96" s="3"/>
      <c r="E96" s="3"/>
    </row>
    <row r="97" spans="1:5" ht="12.75">
      <c r="A97" s="20"/>
      <c r="B97" s="19"/>
      <c r="C97" s="2"/>
      <c r="D97" s="3"/>
      <c r="E97" s="3"/>
    </row>
    <row r="98" spans="1:5" ht="12.75">
      <c r="A98" s="20"/>
      <c r="B98" s="19"/>
      <c r="C98" s="2"/>
      <c r="D98" s="3"/>
      <c r="E98" s="3"/>
    </row>
    <row r="99" spans="1:5" ht="12.75">
      <c r="A99" s="20"/>
      <c r="B99" s="19"/>
      <c r="C99" s="2"/>
      <c r="D99" s="3"/>
      <c r="E99" s="3"/>
    </row>
    <row r="100" spans="1:5" ht="12.75">
      <c r="A100" s="20"/>
      <c r="B100" s="19"/>
      <c r="C100" s="2"/>
      <c r="D100" s="3"/>
      <c r="E100" s="3"/>
    </row>
    <row r="101" spans="1:5" ht="12.75">
      <c r="A101" s="20"/>
      <c r="B101" s="19"/>
      <c r="C101" s="2"/>
      <c r="D101" s="3"/>
      <c r="E101" s="3"/>
    </row>
    <row r="102" spans="1:5" ht="12.75">
      <c r="A102" s="20"/>
      <c r="B102" s="19"/>
      <c r="C102" s="2"/>
      <c r="D102" s="3"/>
      <c r="E102" s="3"/>
    </row>
    <row r="103" spans="1:5" ht="12.75">
      <c r="A103" s="20"/>
      <c r="B103" s="19"/>
      <c r="C103" s="2"/>
      <c r="D103" s="3"/>
      <c r="E103" s="3"/>
    </row>
    <row r="104" spans="1:5" ht="12.75">
      <c r="A104" s="20"/>
      <c r="B104" s="19"/>
      <c r="C104" s="2"/>
      <c r="D104" s="3"/>
      <c r="E104" s="3"/>
    </row>
    <row r="105" spans="1:5" ht="12.75">
      <c r="A105" s="20"/>
      <c r="B105" s="19"/>
      <c r="C105" s="2"/>
      <c r="D105" s="3"/>
      <c r="E105" s="3"/>
    </row>
    <row r="106" spans="1:5" ht="12.75">
      <c r="A106" s="20"/>
      <c r="B106" s="19"/>
      <c r="C106" s="2"/>
      <c r="D106" s="3"/>
      <c r="E106" s="3"/>
    </row>
    <row r="107" spans="1:5" ht="12.75">
      <c r="A107" s="20"/>
      <c r="B107" s="19"/>
      <c r="C107" s="2"/>
      <c r="D107" s="3"/>
      <c r="E107" s="3"/>
    </row>
    <row r="108" spans="1:5" ht="12.75">
      <c r="A108" s="20"/>
      <c r="B108" s="19"/>
      <c r="C108" s="2"/>
      <c r="D108" s="3"/>
      <c r="E108" s="3"/>
    </row>
    <row r="109" spans="1:5" ht="12.75">
      <c r="A109" s="20"/>
      <c r="B109" s="19"/>
      <c r="C109" s="2"/>
      <c r="D109" s="3"/>
      <c r="E109" s="3"/>
    </row>
    <row r="110" spans="1:5" ht="12.75">
      <c r="A110" s="20"/>
      <c r="B110" s="19"/>
      <c r="C110" s="2"/>
      <c r="D110" s="3"/>
      <c r="E110" s="3"/>
    </row>
    <row r="111" spans="1:5" ht="12.75">
      <c r="A111" s="20"/>
      <c r="B111" s="19"/>
      <c r="C111" s="2"/>
      <c r="D111" s="3"/>
      <c r="E111" s="3"/>
    </row>
    <row r="112" spans="1:5" ht="12.75">
      <c r="A112" s="20"/>
      <c r="B112" s="19"/>
      <c r="C112" s="2"/>
      <c r="D112" s="3"/>
      <c r="E112" s="3"/>
    </row>
    <row r="113" spans="1:5" ht="12.75">
      <c r="A113" s="20"/>
      <c r="B113" s="19"/>
      <c r="C113" s="2"/>
      <c r="D113" s="3"/>
      <c r="E113" s="3"/>
    </row>
    <row r="114" spans="1:5" ht="12.75">
      <c r="A114" s="20"/>
      <c r="B114" s="19"/>
      <c r="C114" s="2"/>
      <c r="D114" s="3"/>
      <c r="E114" s="3"/>
    </row>
    <row r="115" spans="1:5" ht="12.75">
      <c r="A115" s="20"/>
      <c r="B115" s="19"/>
      <c r="C115" s="2"/>
      <c r="D115" s="3"/>
      <c r="E115" s="3"/>
    </row>
    <row r="116" spans="1:5" ht="12.75">
      <c r="A116" s="20"/>
      <c r="B116" s="19"/>
      <c r="C116" s="2"/>
      <c r="D116" s="3"/>
      <c r="E116" s="3"/>
    </row>
    <row r="117" spans="1:5" ht="12.75">
      <c r="A117" s="20"/>
      <c r="B117" s="19"/>
      <c r="C117" s="2"/>
      <c r="D117" s="3"/>
      <c r="E117" s="3"/>
    </row>
    <row r="118" spans="1:5" ht="12.75">
      <c r="A118" s="20"/>
      <c r="B118" s="19"/>
      <c r="C118" s="2"/>
      <c r="D118" s="3"/>
      <c r="E118" s="3"/>
    </row>
    <row r="119" spans="1:5" ht="12.75">
      <c r="A119" s="20"/>
      <c r="B119" s="19"/>
      <c r="C119" s="2"/>
      <c r="D119" s="3"/>
      <c r="E119" s="3"/>
    </row>
    <row r="120" spans="1:5" ht="12.75">
      <c r="A120" s="20"/>
      <c r="B120" s="19"/>
      <c r="C120" s="2"/>
      <c r="D120" s="3"/>
      <c r="E120" s="3"/>
    </row>
    <row r="121" spans="1:5" ht="12.75">
      <c r="A121" s="20"/>
      <c r="B121" s="19"/>
      <c r="C121" s="2"/>
      <c r="D121" s="3"/>
      <c r="E121" s="3"/>
    </row>
    <row r="122" spans="1:5" ht="12.75">
      <c r="A122" s="20"/>
      <c r="B122" s="19"/>
      <c r="C122" s="2"/>
      <c r="D122" s="3"/>
      <c r="E122" s="3"/>
    </row>
    <row r="123" spans="1:5" ht="12.75">
      <c r="A123" s="20"/>
      <c r="B123" s="19"/>
      <c r="C123" s="2"/>
      <c r="D123" s="3"/>
      <c r="E123" s="3"/>
    </row>
    <row r="124" spans="1:5" ht="12.75">
      <c r="A124" s="20"/>
      <c r="B124" s="19"/>
      <c r="C124" s="2"/>
      <c r="D124" s="3"/>
      <c r="E124" s="3"/>
    </row>
    <row r="125" spans="1:5" ht="12.75">
      <c r="A125" s="20"/>
      <c r="B125" s="19"/>
      <c r="C125" s="2"/>
      <c r="D125" s="3"/>
      <c r="E125" s="3"/>
    </row>
    <row r="126" spans="1:5" ht="12.75">
      <c r="A126" s="20"/>
      <c r="B126" s="19"/>
      <c r="C126" s="2"/>
      <c r="D126" s="3"/>
      <c r="E126" s="3"/>
    </row>
    <row r="127" spans="1:5" ht="12.75">
      <c r="A127" s="20"/>
      <c r="B127" s="19"/>
      <c r="C127" s="2"/>
      <c r="D127" s="3"/>
      <c r="E127" s="3"/>
    </row>
    <row r="128" spans="1:5" ht="12.75">
      <c r="A128" s="20"/>
      <c r="B128" s="19"/>
      <c r="C128" s="2"/>
      <c r="D128" s="3"/>
      <c r="E128" s="3"/>
    </row>
    <row r="129" spans="1:5" ht="12.75">
      <c r="A129" s="20"/>
      <c r="B129" s="19"/>
      <c r="C129" s="2"/>
      <c r="D129" s="3"/>
      <c r="E129" s="3"/>
    </row>
    <row r="130" spans="1:5" ht="12.75">
      <c r="A130" s="20"/>
      <c r="B130" s="19"/>
      <c r="C130" s="2"/>
      <c r="D130" s="3"/>
      <c r="E130" s="3"/>
    </row>
    <row r="131" spans="1:5" ht="12.75">
      <c r="A131" s="20"/>
      <c r="B131" s="19"/>
      <c r="C131" s="2"/>
      <c r="D131" s="3"/>
      <c r="E131" s="3"/>
    </row>
    <row r="132" spans="1:5" ht="12.75">
      <c r="A132" s="20"/>
      <c r="B132" s="19"/>
      <c r="C132" s="2"/>
      <c r="D132" s="3"/>
      <c r="E132" s="3"/>
    </row>
    <row r="133" spans="1:5" ht="12.75">
      <c r="A133" s="20"/>
      <c r="B133" s="19"/>
      <c r="C133" s="2"/>
      <c r="D133" s="3"/>
      <c r="E133" s="3"/>
    </row>
    <row r="134" spans="1:5" ht="12.75">
      <c r="A134" s="20"/>
      <c r="B134" s="19"/>
      <c r="C134" s="2"/>
      <c r="D134" s="3"/>
      <c r="E134" s="3"/>
    </row>
    <row r="135" spans="1:5" ht="12.75">
      <c r="A135" s="20"/>
      <c r="B135" s="19"/>
      <c r="C135" s="2"/>
      <c r="D135" s="3"/>
      <c r="E135" s="3"/>
    </row>
    <row r="136" spans="1:5" ht="12.75">
      <c r="A136" s="20"/>
      <c r="B136" s="19"/>
      <c r="C136" s="2"/>
      <c r="D136" s="3"/>
      <c r="E136" s="3"/>
    </row>
    <row r="137" spans="1:5" ht="12.75">
      <c r="A137" s="20"/>
      <c r="B137" s="19"/>
      <c r="C137" s="2"/>
      <c r="D137" s="3"/>
      <c r="E137" s="3"/>
    </row>
    <row r="138" spans="1:5" ht="12.75">
      <c r="A138" s="20"/>
      <c r="B138" s="19"/>
      <c r="C138" s="2"/>
      <c r="D138" s="3"/>
      <c r="E138" s="3"/>
    </row>
    <row r="139" spans="1:5" ht="12.75">
      <c r="A139" s="20"/>
      <c r="B139" s="19"/>
      <c r="C139" s="2"/>
      <c r="D139" s="3"/>
      <c r="E139" s="3"/>
    </row>
    <row r="140" spans="1:5" ht="12.75">
      <c r="A140" s="20"/>
      <c r="B140" s="19"/>
      <c r="C140" s="2"/>
      <c r="D140" s="3"/>
      <c r="E140" s="3"/>
    </row>
    <row r="141" spans="1:5" ht="12.75">
      <c r="A141" s="20"/>
      <c r="B141" s="19"/>
      <c r="C141" s="2"/>
      <c r="D141" s="3"/>
      <c r="E141" s="3"/>
    </row>
    <row r="142" spans="1:5" ht="12.75">
      <c r="A142" s="20"/>
      <c r="B142" s="19"/>
      <c r="C142" s="2"/>
      <c r="D142" s="3"/>
      <c r="E142" s="3"/>
    </row>
    <row r="143" spans="1:5" ht="12.75">
      <c r="A143" s="20"/>
      <c r="B143" s="19"/>
      <c r="C143" s="2"/>
      <c r="D143" s="3"/>
      <c r="E143" s="3"/>
    </row>
    <row r="144" spans="1:5" ht="12.75">
      <c r="A144" s="20"/>
      <c r="B144" s="19"/>
      <c r="C144" s="2"/>
      <c r="D144" s="3"/>
      <c r="E144" s="3"/>
    </row>
    <row r="145" spans="1:5" ht="12.75">
      <c r="A145" s="20"/>
      <c r="B145" s="19"/>
      <c r="C145" s="2"/>
      <c r="D145" s="3"/>
      <c r="E145" s="3"/>
    </row>
    <row r="146" spans="1:5" ht="12.75">
      <c r="A146" s="20"/>
      <c r="B146" s="19"/>
      <c r="C146" s="2"/>
      <c r="D146" s="3"/>
      <c r="E146" s="3"/>
    </row>
    <row r="147" spans="1:5" ht="12.75">
      <c r="A147" s="20"/>
      <c r="B147" s="19"/>
      <c r="C147" s="2"/>
      <c r="D147" s="3"/>
      <c r="E147" s="3"/>
    </row>
    <row r="148" spans="1:5" ht="12.75">
      <c r="A148" s="20"/>
      <c r="B148" s="19"/>
      <c r="C148" s="2"/>
      <c r="D148" s="3"/>
      <c r="E148" s="3"/>
    </row>
    <row r="149" spans="1:5" ht="12.75">
      <c r="A149" s="20"/>
      <c r="B149" s="19"/>
      <c r="C149" s="2"/>
      <c r="D149" s="3"/>
      <c r="E149" s="3"/>
    </row>
    <row r="150" spans="1:5" ht="12.75">
      <c r="A150" s="20"/>
      <c r="B150" s="19"/>
      <c r="C150" s="2"/>
      <c r="D150" s="3"/>
      <c r="E150" s="3"/>
    </row>
    <row r="151" spans="1:5" ht="12.75">
      <c r="A151" s="20"/>
      <c r="B151" s="19"/>
      <c r="C151" s="2"/>
      <c r="D151" s="3"/>
      <c r="E151" s="3"/>
    </row>
    <row r="152" spans="1:5" ht="12.75">
      <c r="A152" s="20"/>
      <c r="B152" s="19"/>
      <c r="C152" s="2"/>
      <c r="D152" s="3"/>
      <c r="E152" s="3"/>
    </row>
    <row r="153" spans="1:5" ht="12.75">
      <c r="A153" s="20"/>
      <c r="B153" s="19"/>
      <c r="C153" s="2"/>
      <c r="D153" s="3"/>
      <c r="E153" s="3"/>
    </row>
    <row r="154" spans="1:5" ht="12.75">
      <c r="A154" s="20"/>
      <c r="B154" s="19"/>
      <c r="C154" s="2"/>
      <c r="D154" s="3"/>
      <c r="E154" s="3"/>
    </row>
    <row r="155" spans="1:5" ht="12.75">
      <c r="A155" s="20"/>
      <c r="B155" s="19"/>
      <c r="C155" s="2"/>
      <c r="D155" s="3"/>
      <c r="E155" s="3"/>
    </row>
    <row r="156" spans="1:5" ht="12.75">
      <c r="A156" s="20"/>
      <c r="B156" s="19"/>
      <c r="C156" s="2"/>
      <c r="D156" s="3"/>
      <c r="E156" s="3"/>
    </row>
    <row r="157" spans="1:5" ht="12.75">
      <c r="A157" s="20"/>
      <c r="B157" s="19"/>
      <c r="C157" s="2"/>
      <c r="D157" s="3"/>
      <c r="E157" s="3"/>
    </row>
    <row r="158" spans="1:5" ht="12.75">
      <c r="A158" s="20"/>
      <c r="B158" s="19"/>
      <c r="C158" s="2"/>
      <c r="D158" s="3"/>
      <c r="E158" s="3"/>
    </row>
    <row r="159" spans="1:5" ht="12.75">
      <c r="A159" s="20"/>
      <c r="B159" s="19"/>
      <c r="C159" s="2"/>
      <c r="D159" s="3"/>
      <c r="E159" s="3"/>
    </row>
    <row r="160" spans="1:5" ht="12.75">
      <c r="A160" s="20"/>
      <c r="B160" s="19"/>
      <c r="C160" s="2"/>
      <c r="D160" s="3"/>
      <c r="E160" s="3"/>
    </row>
    <row r="161" spans="1:5" ht="12.75">
      <c r="A161" s="20"/>
      <c r="B161" s="19"/>
      <c r="C161" s="2"/>
      <c r="D161" s="3"/>
      <c r="E161" s="3"/>
    </row>
    <row r="162" spans="1:5" ht="12.75">
      <c r="A162" s="20"/>
      <c r="B162" s="19"/>
      <c r="C162" s="2"/>
      <c r="D162" s="3"/>
      <c r="E162" s="3"/>
    </row>
    <row r="163" spans="1:5" ht="12.75">
      <c r="A163" s="20"/>
      <c r="B163" s="19"/>
      <c r="C163" s="2"/>
      <c r="D163" s="3"/>
      <c r="E163" s="3"/>
    </row>
    <row r="164" spans="1:5" ht="12.75">
      <c r="A164" s="20"/>
      <c r="B164" s="19"/>
      <c r="C164" s="2"/>
      <c r="D164" s="3"/>
      <c r="E164" s="3"/>
    </row>
    <row r="165" spans="1:5" ht="12.75">
      <c r="A165" s="20"/>
      <c r="B165" s="19"/>
      <c r="C165" s="2"/>
      <c r="D165" s="3"/>
      <c r="E165" s="3"/>
    </row>
    <row r="166" spans="1:5" ht="12.75">
      <c r="A166" s="20"/>
      <c r="B166" s="19"/>
      <c r="C166" s="2"/>
      <c r="D166" s="3"/>
      <c r="E166" s="3"/>
    </row>
    <row r="167" spans="1:5" ht="12.75">
      <c r="A167" s="20"/>
      <c r="B167" s="19"/>
      <c r="C167" s="2"/>
      <c r="D167" s="3"/>
      <c r="E167" s="3"/>
    </row>
    <row r="168" spans="1:5" ht="12.75">
      <c r="A168" s="20"/>
      <c r="B168" s="19"/>
      <c r="C168" s="2"/>
      <c r="D168" s="3"/>
      <c r="E168" s="3"/>
    </row>
    <row r="169" spans="1:5" ht="12.75">
      <c r="A169" s="20"/>
      <c r="B169" s="19"/>
      <c r="C169" s="2"/>
      <c r="D169" s="3"/>
      <c r="E169" s="3"/>
    </row>
    <row r="170" spans="1:5" ht="12.75">
      <c r="A170" s="20"/>
      <c r="B170" s="19"/>
      <c r="C170" s="2"/>
      <c r="D170" s="3"/>
      <c r="E170" s="3"/>
    </row>
    <row r="171" spans="1:5" ht="12.75">
      <c r="A171" s="20"/>
      <c r="B171" s="19"/>
      <c r="C171" s="2"/>
      <c r="D171" s="3"/>
      <c r="E171" s="3"/>
    </row>
    <row r="172" spans="1:5" ht="12.75">
      <c r="A172" s="20"/>
      <c r="B172" s="19"/>
      <c r="C172" s="2"/>
      <c r="D172" s="3"/>
      <c r="E172" s="3"/>
    </row>
    <row r="173" spans="1:5" ht="12.75">
      <c r="A173" s="20"/>
      <c r="B173" s="19"/>
      <c r="C173" s="2"/>
      <c r="D173" s="3"/>
      <c r="E173" s="3"/>
    </row>
    <row r="174" spans="1:5" ht="12.75">
      <c r="A174" s="20"/>
      <c r="B174" s="19"/>
      <c r="C174" s="2"/>
      <c r="D174" s="3"/>
      <c r="E174" s="3"/>
    </row>
    <row r="175" spans="1:5" ht="12.75">
      <c r="A175" s="20"/>
      <c r="B175" s="19"/>
      <c r="C175" s="2"/>
      <c r="D175" s="3"/>
      <c r="E175" s="3"/>
    </row>
    <row r="176" spans="1:5" ht="12.75">
      <c r="A176" s="20"/>
      <c r="B176" s="19"/>
      <c r="C176" s="2"/>
      <c r="D176" s="3"/>
      <c r="E176" s="3"/>
    </row>
    <row r="177" spans="1:5" ht="12.75">
      <c r="A177" s="20"/>
      <c r="B177" s="19"/>
      <c r="C177" s="2"/>
      <c r="D177" s="3"/>
      <c r="E177" s="3"/>
    </row>
    <row r="178" spans="1:5" ht="12.75">
      <c r="A178" s="20"/>
      <c r="B178" s="19"/>
      <c r="C178" s="2"/>
      <c r="D178" s="3"/>
      <c r="E178" s="3"/>
    </row>
    <row r="179" spans="1:5" ht="12.75">
      <c r="A179" s="20"/>
      <c r="B179" s="19"/>
      <c r="C179" s="2"/>
      <c r="D179" s="3"/>
      <c r="E179" s="3"/>
    </row>
    <row r="180" spans="1:5" ht="12.75">
      <c r="A180" s="20"/>
      <c r="B180" s="19"/>
      <c r="C180" s="2"/>
      <c r="D180" s="3"/>
      <c r="E180" s="3"/>
    </row>
    <row r="181" spans="1:5" ht="12.75">
      <c r="A181" s="20"/>
      <c r="B181" s="19"/>
      <c r="C181" s="2"/>
      <c r="D181" s="3"/>
      <c r="E181" s="3"/>
    </row>
    <row r="182" spans="1:5" ht="12.75">
      <c r="A182" s="20"/>
      <c r="B182" s="19"/>
      <c r="C182" s="2"/>
      <c r="D182" s="3"/>
      <c r="E182" s="3"/>
    </row>
    <row r="183" spans="1:5" ht="12.75">
      <c r="A183" s="20"/>
      <c r="B183" s="19"/>
      <c r="C183" s="2"/>
      <c r="D183" s="3"/>
      <c r="E183" s="3"/>
    </row>
    <row r="184" spans="1:5" ht="12.75">
      <c r="A184" s="20"/>
      <c r="B184" s="19"/>
      <c r="C184" s="2"/>
      <c r="D184" s="3"/>
      <c r="E184" s="3"/>
    </row>
    <row r="185" spans="1:5" ht="12.75">
      <c r="A185" s="20"/>
      <c r="B185" s="19"/>
      <c r="C185" s="2"/>
      <c r="D185" s="3"/>
      <c r="E185" s="3"/>
    </row>
    <row r="186" spans="1:5" ht="12.75">
      <c r="A186" s="20"/>
      <c r="B186" s="19"/>
      <c r="C186" s="2"/>
      <c r="D186" s="3"/>
      <c r="E186" s="3"/>
    </row>
    <row r="187" spans="1:5" ht="12.75">
      <c r="A187" s="20"/>
      <c r="B187" s="19"/>
      <c r="C187" s="2"/>
      <c r="D187" s="3"/>
      <c r="E187" s="3"/>
    </row>
    <row r="188" spans="1:5" ht="12.75">
      <c r="A188" s="20"/>
      <c r="B188" s="19"/>
      <c r="C188" s="2"/>
      <c r="D188" s="3"/>
      <c r="E188" s="3"/>
    </row>
  </sheetData>
  <sheetProtection/>
  <mergeCells count="3">
    <mergeCell ref="A18:B18"/>
    <mergeCell ref="A2:D2"/>
    <mergeCell ref="A3:D3"/>
  </mergeCells>
  <printOptions/>
  <pageMargins left="1.53" right="0.16" top="0.62" bottom="0.17" header="0.16" footer="0.17"/>
  <pageSetup horizontalDpi="600" verticalDpi="600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188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4.25390625" style="5" customWidth="1"/>
    <col min="2" max="2" width="45.75390625" style="5" customWidth="1"/>
    <col min="3" max="3" width="21.75390625" style="25" customWidth="1"/>
    <col min="4" max="4" width="10.375" style="4" customWidth="1"/>
    <col min="5" max="6" width="9.125" style="4" customWidth="1"/>
    <col min="7" max="7" width="44.75390625" style="4" customWidth="1"/>
    <col min="8" max="17" width="9.125" style="4" customWidth="1"/>
    <col min="18" max="18" width="20.375" style="4" customWidth="1"/>
    <col min="19" max="24" width="9.125" style="4" customWidth="1"/>
    <col min="25" max="16384" width="9.125" style="5" customWidth="1"/>
  </cols>
  <sheetData>
    <row r="1" spans="1:5" ht="14.25" customHeight="1">
      <c r="A1" s="1"/>
      <c r="B1" s="1"/>
      <c r="C1" s="2"/>
      <c r="D1" s="3"/>
      <c r="E1" s="3"/>
    </row>
    <row r="2" spans="1:5" ht="14.25" customHeight="1">
      <c r="A2" s="46" t="s">
        <v>9</v>
      </c>
      <c r="B2" s="46"/>
      <c r="C2" s="46"/>
      <c r="D2" s="46"/>
      <c r="E2" s="3"/>
    </row>
    <row r="3" spans="1:5" ht="14.25" customHeight="1">
      <c r="A3" s="46" t="s">
        <v>31</v>
      </c>
      <c r="B3" s="46"/>
      <c r="C3" s="46"/>
      <c r="D3" s="46"/>
      <c r="E3" s="3"/>
    </row>
    <row r="4" spans="1:5" ht="14.25" customHeight="1" thickBot="1">
      <c r="A4" s="6"/>
      <c r="B4" s="6"/>
      <c r="C4" s="28"/>
      <c r="D4" s="3"/>
      <c r="E4" s="3"/>
    </row>
    <row r="5" spans="1:5" s="8" customFormat="1" ht="24" customHeight="1">
      <c r="A5" s="30" t="s">
        <v>0</v>
      </c>
      <c r="B5" s="29" t="s">
        <v>1</v>
      </c>
      <c r="C5" s="29" t="s">
        <v>14</v>
      </c>
      <c r="D5" s="37" t="s">
        <v>11</v>
      </c>
      <c r="E5" s="7"/>
    </row>
    <row r="6" spans="1:5" ht="12.75">
      <c r="A6" s="12" t="s">
        <v>2</v>
      </c>
      <c r="B6" s="32" t="s">
        <v>13</v>
      </c>
      <c r="C6" s="47">
        <f>7746320112.41/1000</f>
        <v>7746320.11241</v>
      </c>
      <c r="D6" s="40">
        <f aca="true" t="shared" si="0" ref="D6:D12">C6/$C$12*100</f>
        <v>99.62071649591243</v>
      </c>
      <c r="E6" s="3"/>
    </row>
    <row r="7" spans="1:18" ht="12.75">
      <c r="A7" s="9"/>
      <c r="B7" s="26" t="s">
        <v>21</v>
      </c>
      <c r="C7" s="48">
        <f>(3706282455.55+2932216836.04)/1000</f>
        <v>6638499.2915900005</v>
      </c>
      <c r="D7" s="42">
        <f t="shared" si="0"/>
        <v>85.37370600348872</v>
      </c>
      <c r="E7" s="3"/>
      <c r="G7" s="49"/>
      <c r="R7" s="10"/>
    </row>
    <row r="8" spans="1:18" ht="12.75">
      <c r="A8" s="9"/>
      <c r="B8" s="27" t="s">
        <v>5</v>
      </c>
      <c r="C8" s="48">
        <f>1052800451.78/1000</f>
        <v>1052800.45178</v>
      </c>
      <c r="D8" s="42">
        <f t="shared" si="0"/>
        <v>13.539426955196394</v>
      </c>
      <c r="E8" s="3"/>
      <c r="R8" s="10"/>
    </row>
    <row r="9" spans="1:18" ht="12.75">
      <c r="A9" s="9"/>
      <c r="B9" s="27" t="s">
        <v>19</v>
      </c>
      <c r="C9" s="48">
        <f>9518859.65/1000</f>
        <v>9518.85965</v>
      </c>
      <c r="D9" s="42">
        <f t="shared" si="0"/>
        <v>0.12241627053829655</v>
      </c>
      <c r="E9" s="3"/>
      <c r="R9" s="10"/>
    </row>
    <row r="10" spans="1:18" ht="12.75">
      <c r="A10" s="9"/>
      <c r="B10" s="27" t="s">
        <v>15</v>
      </c>
      <c r="C10" s="48">
        <f>C6-C7-C8-C9</f>
        <v>45501.50938999909</v>
      </c>
      <c r="D10" s="42">
        <f t="shared" si="0"/>
        <v>0.5851672666890271</v>
      </c>
      <c r="E10" s="3"/>
      <c r="R10" s="10"/>
    </row>
    <row r="11" spans="1:5" ht="13.5" customHeight="1">
      <c r="A11" s="12" t="s">
        <v>3</v>
      </c>
      <c r="B11" s="33" t="s">
        <v>16</v>
      </c>
      <c r="C11" s="47">
        <f>29492374.07/1000</f>
        <v>29492.37407</v>
      </c>
      <c r="D11" s="40">
        <f t="shared" si="0"/>
        <v>0.3792835040875681</v>
      </c>
      <c r="E11" s="3"/>
    </row>
    <row r="12" spans="1:5" ht="13.5" thickBot="1">
      <c r="A12" s="34" t="s">
        <v>6</v>
      </c>
      <c r="B12" s="35" t="s">
        <v>10</v>
      </c>
      <c r="C12" s="38">
        <f>C6+C11</f>
        <v>7775812.4864799995</v>
      </c>
      <c r="D12" s="41">
        <f t="shared" si="0"/>
        <v>100</v>
      </c>
      <c r="E12" s="3"/>
    </row>
    <row r="13" spans="1:5" ht="14.25" customHeight="1">
      <c r="A13" s="13"/>
      <c r="B13" s="14"/>
      <c r="C13" s="2"/>
      <c r="D13" s="3"/>
      <c r="E13" s="3"/>
    </row>
    <row r="14" spans="1:5" ht="14.25" customHeight="1">
      <c r="A14" s="13"/>
      <c r="B14" s="14"/>
      <c r="C14" s="2"/>
      <c r="D14" s="3"/>
      <c r="E14" s="3"/>
    </row>
    <row r="15" spans="1:5" ht="14.25" customHeight="1">
      <c r="A15" s="13"/>
      <c r="B15" s="14"/>
      <c r="C15" s="2"/>
      <c r="D15" s="3"/>
      <c r="E15" s="3"/>
    </row>
    <row r="16" spans="1:5" ht="14.25" customHeight="1">
      <c r="A16" s="13"/>
      <c r="B16" s="14"/>
      <c r="C16" s="2"/>
      <c r="D16" s="3"/>
      <c r="E16" s="3"/>
    </row>
    <row r="17" spans="1:5" ht="14.25" customHeight="1">
      <c r="A17" s="13"/>
      <c r="B17" s="14"/>
      <c r="C17" s="2"/>
      <c r="D17" s="3"/>
      <c r="E17" s="3"/>
    </row>
    <row r="18" spans="1:5" ht="14.25" customHeight="1">
      <c r="A18" s="45" t="s">
        <v>25</v>
      </c>
      <c r="B18" s="45"/>
      <c r="C18" s="5"/>
      <c r="D18" s="31" t="s">
        <v>26</v>
      </c>
      <c r="E18" s="3"/>
    </row>
    <row r="19" spans="1:5" ht="14.25" customHeight="1">
      <c r="A19" s="13"/>
      <c r="C19" s="2"/>
      <c r="D19" s="3"/>
      <c r="E19" s="3"/>
    </row>
    <row r="20" spans="1:5" ht="14.25" customHeight="1">
      <c r="A20" s="15"/>
      <c r="B20" s="15"/>
      <c r="C20" s="16"/>
      <c r="D20" s="17"/>
      <c r="E20" s="17"/>
    </row>
    <row r="21" spans="1:5" ht="14.25" customHeight="1">
      <c r="A21" s="18"/>
      <c r="B21" s="18"/>
      <c r="C21" s="2"/>
      <c r="D21" s="3"/>
      <c r="E21" s="3"/>
    </row>
    <row r="22" spans="1:5" ht="14.25" customHeight="1">
      <c r="A22" s="18"/>
      <c r="B22" s="18"/>
      <c r="C22" s="2"/>
      <c r="D22" s="3"/>
      <c r="E22" s="3"/>
    </row>
    <row r="23" spans="3:24" s="21" customFormat="1" ht="14.25" customHeight="1">
      <c r="C23" s="22"/>
      <c r="D23" s="23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7" ht="14.25" customHeight="1">
      <c r="A24" s="18"/>
      <c r="B24" s="18"/>
      <c r="C24" s="2"/>
      <c r="E24" s="3"/>
      <c r="G24" s="44"/>
    </row>
    <row r="25" spans="1:7" ht="14.25" customHeight="1">
      <c r="A25" s="18"/>
      <c r="B25" s="18"/>
      <c r="C25" s="2"/>
      <c r="D25" s="3"/>
      <c r="E25" s="3"/>
      <c r="G25" s="43"/>
    </row>
    <row r="26" spans="1:5" ht="14.25" customHeight="1">
      <c r="A26" s="20"/>
      <c r="B26" s="19"/>
      <c r="C26" s="2"/>
      <c r="D26" s="3"/>
      <c r="E26" s="3"/>
    </row>
    <row r="27" spans="1:5" ht="14.25" customHeight="1">
      <c r="A27" s="20"/>
      <c r="B27" s="19"/>
      <c r="C27" s="2"/>
      <c r="D27" s="3"/>
      <c r="E27" s="3"/>
    </row>
    <row r="28" spans="1:5" ht="14.25" customHeight="1">
      <c r="A28" s="20"/>
      <c r="B28" s="19"/>
      <c r="C28" s="2"/>
      <c r="D28" s="3"/>
      <c r="E28" s="3"/>
    </row>
    <row r="29" spans="1:5" ht="14.25" customHeight="1">
      <c r="A29" s="20"/>
      <c r="B29" s="19"/>
      <c r="C29" s="2"/>
      <c r="D29" s="3"/>
      <c r="E29" s="3"/>
    </row>
    <row r="30" spans="1:5" ht="14.25" customHeight="1">
      <c r="A30" s="20"/>
      <c r="B30" s="19"/>
      <c r="C30" s="2"/>
      <c r="D30" s="3"/>
      <c r="E30" s="3"/>
    </row>
    <row r="31" spans="1:5" ht="14.25" customHeight="1">
      <c r="A31" s="20"/>
      <c r="B31" s="19"/>
      <c r="C31" s="2"/>
      <c r="D31" s="3"/>
      <c r="E31" s="3"/>
    </row>
    <row r="32" spans="1:5" ht="14.25" customHeight="1">
      <c r="A32" s="20"/>
      <c r="B32" s="19"/>
      <c r="C32" s="2"/>
      <c r="D32" s="3"/>
      <c r="E32" s="3"/>
    </row>
    <row r="33" spans="1:5" ht="14.25" customHeight="1">
      <c r="A33" s="20"/>
      <c r="B33" s="19"/>
      <c r="C33" s="2"/>
      <c r="D33" s="3"/>
      <c r="E33" s="3"/>
    </row>
    <row r="34" spans="1:5" ht="14.25" customHeight="1">
      <c r="A34" s="20"/>
      <c r="B34" s="19"/>
      <c r="C34" s="2"/>
      <c r="D34" s="3"/>
      <c r="E34" s="3"/>
    </row>
    <row r="35" spans="1:5" ht="14.25" customHeight="1">
      <c r="A35" s="20"/>
      <c r="B35" s="19"/>
      <c r="C35" s="2"/>
      <c r="D35" s="3"/>
      <c r="E35" s="3"/>
    </row>
    <row r="36" spans="1:5" ht="14.25" customHeight="1">
      <c r="A36" s="20"/>
      <c r="B36" s="19"/>
      <c r="C36" s="2"/>
      <c r="D36" s="3"/>
      <c r="E36" s="3"/>
    </row>
    <row r="37" spans="1:5" ht="12.75">
      <c r="A37" s="20"/>
      <c r="B37" s="19"/>
      <c r="C37" s="2"/>
      <c r="D37" s="3"/>
      <c r="E37" s="3"/>
    </row>
    <row r="38" spans="1:5" ht="12.75">
      <c r="A38" s="20"/>
      <c r="B38" s="19"/>
      <c r="C38" s="2"/>
      <c r="D38" s="3"/>
      <c r="E38" s="3"/>
    </row>
    <row r="39" spans="1:5" ht="12.75">
      <c r="A39" s="20"/>
      <c r="B39" s="19"/>
      <c r="C39" s="2"/>
      <c r="D39" s="3"/>
      <c r="E39" s="3"/>
    </row>
    <row r="40" spans="1:5" ht="12.75">
      <c r="A40" s="20"/>
      <c r="B40" s="19"/>
      <c r="C40" s="2"/>
      <c r="D40" s="3"/>
      <c r="E40" s="3"/>
    </row>
    <row r="41" spans="1:5" ht="12.75">
      <c r="A41" s="20"/>
      <c r="B41" s="19"/>
      <c r="C41" s="2"/>
      <c r="D41" s="3"/>
      <c r="E41" s="3"/>
    </row>
    <row r="42" spans="1:5" ht="12.75">
      <c r="A42" s="20"/>
      <c r="B42" s="19"/>
      <c r="C42" s="2"/>
      <c r="D42" s="3"/>
      <c r="E42" s="3"/>
    </row>
    <row r="43" spans="1:5" ht="12.75">
      <c r="A43" s="20"/>
      <c r="B43" s="19"/>
      <c r="C43" s="2"/>
      <c r="D43" s="3"/>
      <c r="E43" s="3"/>
    </row>
    <row r="44" spans="1:5" ht="12.75">
      <c r="A44" s="20"/>
      <c r="B44" s="19"/>
      <c r="C44" s="2"/>
      <c r="D44" s="3"/>
      <c r="E44" s="3"/>
    </row>
    <row r="45" spans="1:5" ht="12.75">
      <c r="A45" s="20"/>
      <c r="B45" s="19"/>
      <c r="C45" s="2"/>
      <c r="D45" s="3"/>
      <c r="E45" s="3"/>
    </row>
    <row r="46" spans="1:5" ht="12.75">
      <c r="A46" s="20"/>
      <c r="B46" s="19"/>
      <c r="C46" s="2"/>
      <c r="D46" s="3"/>
      <c r="E46" s="3"/>
    </row>
    <row r="47" spans="1:5" ht="12.75">
      <c r="A47" s="20"/>
      <c r="B47" s="19"/>
      <c r="C47" s="2"/>
      <c r="D47" s="3"/>
      <c r="E47" s="3"/>
    </row>
    <row r="48" spans="1:5" ht="12.75">
      <c r="A48" s="20"/>
      <c r="B48" s="19"/>
      <c r="C48" s="2"/>
      <c r="D48" s="3"/>
      <c r="E48" s="3"/>
    </row>
    <row r="49" spans="1:5" ht="12.75">
      <c r="A49" s="20"/>
      <c r="B49" s="19"/>
      <c r="C49" s="2"/>
      <c r="D49" s="3"/>
      <c r="E49" s="3"/>
    </row>
    <row r="50" spans="1:5" ht="12.75">
      <c r="A50" s="20"/>
      <c r="B50" s="19"/>
      <c r="C50" s="2"/>
      <c r="D50" s="3"/>
      <c r="E50" s="3"/>
    </row>
    <row r="51" spans="1:5" ht="12.75">
      <c r="A51" s="20"/>
      <c r="B51" s="19"/>
      <c r="C51" s="2"/>
      <c r="D51" s="3"/>
      <c r="E51" s="3"/>
    </row>
    <row r="52" spans="1:5" ht="12.75">
      <c r="A52" s="20"/>
      <c r="B52" s="19"/>
      <c r="C52" s="2"/>
      <c r="D52" s="3"/>
      <c r="E52" s="3"/>
    </row>
    <row r="53" spans="1:5" ht="12.75">
      <c r="A53" s="20"/>
      <c r="B53" s="19"/>
      <c r="C53" s="2"/>
      <c r="D53" s="3"/>
      <c r="E53" s="3"/>
    </row>
    <row r="54" spans="1:5" ht="12.75">
      <c r="A54" s="20"/>
      <c r="B54" s="19"/>
      <c r="C54" s="2"/>
      <c r="D54" s="3"/>
      <c r="E54" s="3"/>
    </row>
    <row r="55" spans="1:5" ht="12.75">
      <c r="A55" s="20"/>
      <c r="B55" s="19"/>
      <c r="C55" s="2"/>
      <c r="D55" s="3"/>
      <c r="E55" s="3"/>
    </row>
    <row r="56" spans="1:5" ht="12.75">
      <c r="A56" s="20"/>
      <c r="B56" s="19"/>
      <c r="C56" s="2"/>
      <c r="D56" s="3"/>
      <c r="E56" s="3"/>
    </row>
    <row r="57" spans="1:5" ht="12.75">
      <c r="A57" s="20"/>
      <c r="B57" s="19"/>
      <c r="C57" s="2"/>
      <c r="D57" s="3"/>
      <c r="E57" s="3"/>
    </row>
    <row r="58" spans="1:5" ht="12.75">
      <c r="A58" s="20"/>
      <c r="B58" s="19"/>
      <c r="C58" s="2"/>
      <c r="D58" s="3"/>
      <c r="E58" s="3"/>
    </row>
    <row r="59" spans="1:5" ht="12.75">
      <c r="A59" s="20"/>
      <c r="B59" s="19"/>
      <c r="C59" s="2"/>
      <c r="D59" s="3"/>
      <c r="E59" s="3"/>
    </row>
    <row r="60" spans="1:5" ht="12.75">
      <c r="A60" s="20"/>
      <c r="B60" s="19"/>
      <c r="C60" s="2"/>
      <c r="D60" s="3"/>
      <c r="E60" s="3"/>
    </row>
    <row r="61" spans="1:5" ht="12.75">
      <c r="A61" s="20"/>
      <c r="B61" s="19"/>
      <c r="C61" s="2"/>
      <c r="D61" s="3"/>
      <c r="E61" s="3"/>
    </row>
    <row r="62" spans="1:5" ht="12.75">
      <c r="A62" s="20"/>
      <c r="B62" s="19"/>
      <c r="C62" s="2"/>
      <c r="D62" s="3"/>
      <c r="E62" s="3"/>
    </row>
    <row r="63" spans="1:5" ht="12.75">
      <c r="A63" s="20"/>
      <c r="B63" s="19"/>
      <c r="C63" s="2"/>
      <c r="D63" s="3"/>
      <c r="E63" s="3"/>
    </row>
    <row r="64" spans="1:5" ht="12.75">
      <c r="A64" s="20"/>
      <c r="B64" s="19"/>
      <c r="C64" s="2"/>
      <c r="D64" s="3"/>
      <c r="E64" s="3"/>
    </row>
    <row r="65" spans="1:5" ht="12.75">
      <c r="A65" s="20"/>
      <c r="B65" s="19"/>
      <c r="C65" s="2"/>
      <c r="D65" s="3"/>
      <c r="E65" s="3"/>
    </row>
    <row r="66" spans="1:5" ht="12.75">
      <c r="A66" s="20"/>
      <c r="B66" s="19"/>
      <c r="C66" s="2"/>
      <c r="D66" s="3"/>
      <c r="E66" s="3"/>
    </row>
    <row r="67" spans="1:5" ht="12.75">
      <c r="A67" s="20"/>
      <c r="B67" s="19"/>
      <c r="C67" s="2"/>
      <c r="D67" s="3"/>
      <c r="E67" s="3"/>
    </row>
    <row r="68" spans="1:5" ht="12.75">
      <c r="A68" s="20"/>
      <c r="B68" s="19"/>
      <c r="C68" s="2"/>
      <c r="D68" s="3"/>
      <c r="E68" s="3"/>
    </row>
    <row r="69" spans="1:5" ht="12.75">
      <c r="A69" s="20"/>
      <c r="B69" s="19"/>
      <c r="C69" s="2"/>
      <c r="D69" s="3"/>
      <c r="E69" s="3"/>
    </row>
    <row r="70" spans="1:5" ht="12.75">
      <c r="A70" s="20"/>
      <c r="B70" s="19"/>
      <c r="C70" s="2"/>
      <c r="D70" s="3"/>
      <c r="E70" s="3"/>
    </row>
    <row r="71" spans="1:5" ht="12.75">
      <c r="A71" s="20"/>
      <c r="B71" s="19"/>
      <c r="C71" s="2"/>
      <c r="D71" s="3"/>
      <c r="E71" s="3"/>
    </row>
    <row r="72" spans="1:5" ht="12.75">
      <c r="A72" s="20"/>
      <c r="B72" s="19"/>
      <c r="C72" s="2"/>
      <c r="D72" s="3"/>
      <c r="E72" s="3"/>
    </row>
    <row r="73" spans="1:5" ht="12.75">
      <c r="A73" s="20"/>
      <c r="B73" s="19"/>
      <c r="C73" s="2"/>
      <c r="D73" s="3"/>
      <c r="E73" s="3"/>
    </row>
    <row r="74" spans="1:5" ht="12.75">
      <c r="A74" s="20"/>
      <c r="B74" s="19"/>
      <c r="C74" s="2"/>
      <c r="D74" s="3"/>
      <c r="E74" s="3"/>
    </row>
    <row r="75" spans="1:5" ht="12.75">
      <c r="A75" s="20"/>
      <c r="B75" s="19"/>
      <c r="C75" s="2"/>
      <c r="D75" s="3"/>
      <c r="E75" s="3"/>
    </row>
    <row r="76" spans="1:5" ht="12.75">
      <c r="A76" s="20"/>
      <c r="B76" s="19"/>
      <c r="C76" s="2"/>
      <c r="D76" s="3"/>
      <c r="E76" s="3"/>
    </row>
    <row r="77" spans="1:5" ht="12.75">
      <c r="A77" s="20"/>
      <c r="B77" s="19"/>
      <c r="C77" s="2"/>
      <c r="D77" s="3"/>
      <c r="E77" s="3"/>
    </row>
    <row r="78" spans="1:5" ht="12.75">
      <c r="A78" s="20"/>
      <c r="B78" s="19"/>
      <c r="C78" s="2"/>
      <c r="D78" s="3"/>
      <c r="E78" s="3"/>
    </row>
    <row r="79" spans="1:5" ht="12.75">
      <c r="A79" s="20"/>
      <c r="B79" s="19"/>
      <c r="C79" s="2"/>
      <c r="D79" s="3"/>
      <c r="E79" s="3"/>
    </row>
    <row r="80" spans="1:5" ht="12.75">
      <c r="A80" s="20"/>
      <c r="B80" s="19"/>
      <c r="C80" s="2"/>
      <c r="D80" s="3"/>
      <c r="E80" s="3"/>
    </row>
    <row r="81" spans="1:5" ht="12.75">
      <c r="A81" s="20"/>
      <c r="B81" s="19"/>
      <c r="C81" s="2"/>
      <c r="D81" s="3"/>
      <c r="E81" s="3"/>
    </row>
    <row r="82" spans="1:5" ht="12.75">
      <c r="A82" s="20"/>
      <c r="B82" s="19"/>
      <c r="C82" s="2"/>
      <c r="D82" s="3"/>
      <c r="E82" s="3"/>
    </row>
    <row r="83" spans="1:5" ht="12.75">
      <c r="A83" s="20"/>
      <c r="B83" s="19"/>
      <c r="C83" s="2"/>
      <c r="D83" s="3"/>
      <c r="E83" s="3"/>
    </row>
    <row r="84" spans="1:5" ht="12.75">
      <c r="A84" s="20"/>
      <c r="B84" s="19"/>
      <c r="C84" s="2"/>
      <c r="D84" s="3"/>
      <c r="E84" s="3"/>
    </row>
    <row r="85" spans="1:5" ht="12.75">
      <c r="A85" s="20"/>
      <c r="B85" s="19"/>
      <c r="C85" s="2"/>
      <c r="D85" s="3"/>
      <c r="E85" s="3"/>
    </row>
    <row r="86" spans="1:5" ht="12.75">
      <c r="A86" s="20"/>
      <c r="B86" s="19"/>
      <c r="C86" s="2"/>
      <c r="D86" s="3"/>
      <c r="E86" s="3"/>
    </row>
    <row r="87" spans="1:5" ht="12.75">
      <c r="A87" s="20"/>
      <c r="B87" s="19"/>
      <c r="C87" s="2"/>
      <c r="D87" s="3"/>
      <c r="E87" s="3"/>
    </row>
    <row r="88" spans="1:5" ht="12.75">
      <c r="A88" s="20"/>
      <c r="B88" s="19"/>
      <c r="C88" s="2"/>
      <c r="D88" s="3"/>
      <c r="E88" s="3"/>
    </row>
    <row r="89" spans="1:5" ht="12.75">
      <c r="A89" s="20"/>
      <c r="B89" s="19"/>
      <c r="C89" s="2"/>
      <c r="D89" s="3"/>
      <c r="E89" s="3"/>
    </row>
    <row r="90" spans="1:5" ht="12.75">
      <c r="A90" s="20"/>
      <c r="B90" s="19"/>
      <c r="C90" s="2"/>
      <c r="D90" s="3"/>
      <c r="E90" s="3"/>
    </row>
    <row r="91" spans="1:5" ht="12.75">
      <c r="A91" s="20"/>
      <c r="B91" s="19"/>
      <c r="C91" s="2"/>
      <c r="D91" s="3"/>
      <c r="E91" s="3"/>
    </row>
    <row r="92" spans="1:5" ht="12.75">
      <c r="A92" s="20"/>
      <c r="B92" s="19"/>
      <c r="C92" s="2"/>
      <c r="D92" s="3"/>
      <c r="E92" s="3"/>
    </row>
    <row r="93" spans="1:5" ht="12.75">
      <c r="A93" s="20"/>
      <c r="B93" s="19"/>
      <c r="C93" s="2"/>
      <c r="D93" s="3"/>
      <c r="E93" s="3"/>
    </row>
    <row r="94" spans="1:5" ht="12.75">
      <c r="A94" s="20"/>
      <c r="B94" s="19"/>
      <c r="C94" s="2"/>
      <c r="D94" s="3"/>
      <c r="E94" s="3"/>
    </row>
    <row r="95" spans="1:5" ht="12.75">
      <c r="A95" s="20"/>
      <c r="B95" s="19"/>
      <c r="C95" s="2"/>
      <c r="D95" s="3"/>
      <c r="E95" s="3"/>
    </row>
    <row r="96" spans="1:5" ht="12.75">
      <c r="A96" s="20"/>
      <c r="B96" s="19"/>
      <c r="C96" s="2"/>
      <c r="D96" s="3"/>
      <c r="E96" s="3"/>
    </row>
    <row r="97" spans="1:5" ht="12.75">
      <c r="A97" s="20"/>
      <c r="B97" s="19"/>
      <c r="C97" s="2"/>
      <c r="D97" s="3"/>
      <c r="E97" s="3"/>
    </row>
    <row r="98" spans="1:5" ht="12.75">
      <c r="A98" s="20"/>
      <c r="B98" s="19"/>
      <c r="C98" s="2"/>
      <c r="D98" s="3"/>
      <c r="E98" s="3"/>
    </row>
    <row r="99" spans="1:5" ht="12.75">
      <c r="A99" s="20"/>
      <c r="B99" s="19"/>
      <c r="C99" s="2"/>
      <c r="D99" s="3"/>
      <c r="E99" s="3"/>
    </row>
    <row r="100" spans="1:5" ht="12.75">
      <c r="A100" s="20"/>
      <c r="B100" s="19"/>
      <c r="C100" s="2"/>
      <c r="D100" s="3"/>
      <c r="E100" s="3"/>
    </row>
    <row r="101" spans="1:5" ht="12.75">
      <c r="A101" s="20"/>
      <c r="B101" s="19"/>
      <c r="C101" s="2"/>
      <c r="D101" s="3"/>
      <c r="E101" s="3"/>
    </row>
    <row r="102" spans="1:5" ht="12.75">
      <c r="A102" s="20"/>
      <c r="B102" s="19"/>
      <c r="C102" s="2"/>
      <c r="D102" s="3"/>
      <c r="E102" s="3"/>
    </row>
    <row r="103" spans="1:5" ht="12.75">
      <c r="A103" s="20"/>
      <c r="B103" s="19"/>
      <c r="C103" s="2"/>
      <c r="D103" s="3"/>
      <c r="E103" s="3"/>
    </row>
    <row r="104" spans="1:5" ht="12.75">
      <c r="A104" s="20"/>
      <c r="B104" s="19"/>
      <c r="C104" s="2"/>
      <c r="D104" s="3"/>
      <c r="E104" s="3"/>
    </row>
    <row r="105" spans="1:5" ht="12.75">
      <c r="A105" s="20"/>
      <c r="B105" s="19"/>
      <c r="C105" s="2"/>
      <c r="D105" s="3"/>
      <c r="E105" s="3"/>
    </row>
    <row r="106" spans="1:5" ht="12.75">
      <c r="A106" s="20"/>
      <c r="B106" s="19"/>
      <c r="C106" s="2"/>
      <c r="D106" s="3"/>
      <c r="E106" s="3"/>
    </row>
    <row r="107" spans="1:5" ht="12.75">
      <c r="A107" s="20"/>
      <c r="B107" s="19"/>
      <c r="C107" s="2"/>
      <c r="D107" s="3"/>
      <c r="E107" s="3"/>
    </row>
    <row r="108" spans="1:5" ht="12.75">
      <c r="A108" s="20"/>
      <c r="B108" s="19"/>
      <c r="C108" s="2"/>
      <c r="D108" s="3"/>
      <c r="E108" s="3"/>
    </row>
    <row r="109" spans="1:5" ht="12.75">
      <c r="A109" s="20"/>
      <c r="B109" s="19"/>
      <c r="C109" s="2"/>
      <c r="D109" s="3"/>
      <c r="E109" s="3"/>
    </row>
    <row r="110" spans="1:5" ht="12.75">
      <c r="A110" s="20"/>
      <c r="B110" s="19"/>
      <c r="C110" s="2"/>
      <c r="D110" s="3"/>
      <c r="E110" s="3"/>
    </row>
    <row r="111" spans="1:5" ht="12.75">
      <c r="A111" s="20"/>
      <c r="B111" s="19"/>
      <c r="C111" s="2"/>
      <c r="D111" s="3"/>
      <c r="E111" s="3"/>
    </row>
    <row r="112" spans="1:5" ht="12.75">
      <c r="A112" s="20"/>
      <c r="B112" s="19"/>
      <c r="C112" s="2"/>
      <c r="D112" s="3"/>
      <c r="E112" s="3"/>
    </row>
    <row r="113" spans="1:5" ht="12.75">
      <c r="A113" s="20"/>
      <c r="B113" s="19"/>
      <c r="C113" s="2"/>
      <c r="D113" s="3"/>
      <c r="E113" s="3"/>
    </row>
    <row r="114" spans="1:5" ht="12.75">
      <c r="A114" s="20"/>
      <c r="B114" s="19"/>
      <c r="C114" s="2"/>
      <c r="D114" s="3"/>
      <c r="E114" s="3"/>
    </row>
    <row r="115" spans="1:5" ht="12.75">
      <c r="A115" s="20"/>
      <c r="B115" s="19"/>
      <c r="C115" s="2"/>
      <c r="D115" s="3"/>
      <c r="E115" s="3"/>
    </row>
    <row r="116" spans="1:5" ht="12.75">
      <c r="A116" s="20"/>
      <c r="B116" s="19"/>
      <c r="C116" s="2"/>
      <c r="D116" s="3"/>
      <c r="E116" s="3"/>
    </row>
    <row r="117" spans="1:5" ht="12.75">
      <c r="A117" s="20"/>
      <c r="B117" s="19"/>
      <c r="C117" s="2"/>
      <c r="D117" s="3"/>
      <c r="E117" s="3"/>
    </row>
    <row r="118" spans="1:5" ht="12.75">
      <c r="A118" s="20"/>
      <c r="B118" s="19"/>
      <c r="C118" s="2"/>
      <c r="D118" s="3"/>
      <c r="E118" s="3"/>
    </row>
    <row r="119" spans="1:5" ht="12.75">
      <c r="A119" s="20"/>
      <c r="B119" s="19"/>
      <c r="C119" s="2"/>
      <c r="D119" s="3"/>
      <c r="E119" s="3"/>
    </row>
    <row r="120" spans="1:5" ht="12.75">
      <c r="A120" s="20"/>
      <c r="B120" s="19"/>
      <c r="C120" s="2"/>
      <c r="D120" s="3"/>
      <c r="E120" s="3"/>
    </row>
    <row r="121" spans="1:5" ht="12.75">
      <c r="A121" s="20"/>
      <c r="B121" s="19"/>
      <c r="C121" s="2"/>
      <c r="D121" s="3"/>
      <c r="E121" s="3"/>
    </row>
    <row r="122" spans="1:5" ht="12.75">
      <c r="A122" s="20"/>
      <c r="B122" s="19"/>
      <c r="C122" s="2"/>
      <c r="D122" s="3"/>
      <c r="E122" s="3"/>
    </row>
    <row r="123" spans="1:5" ht="12.75">
      <c r="A123" s="20"/>
      <c r="B123" s="19"/>
      <c r="C123" s="2"/>
      <c r="D123" s="3"/>
      <c r="E123" s="3"/>
    </row>
    <row r="124" spans="1:5" ht="12.75">
      <c r="A124" s="20"/>
      <c r="B124" s="19"/>
      <c r="C124" s="2"/>
      <c r="D124" s="3"/>
      <c r="E124" s="3"/>
    </row>
    <row r="125" spans="1:5" ht="12.75">
      <c r="A125" s="20"/>
      <c r="B125" s="19"/>
      <c r="C125" s="2"/>
      <c r="D125" s="3"/>
      <c r="E125" s="3"/>
    </row>
    <row r="126" spans="1:5" ht="12.75">
      <c r="A126" s="20"/>
      <c r="B126" s="19"/>
      <c r="C126" s="2"/>
      <c r="D126" s="3"/>
      <c r="E126" s="3"/>
    </row>
    <row r="127" spans="1:5" ht="12.75">
      <c r="A127" s="20"/>
      <c r="B127" s="19"/>
      <c r="C127" s="2"/>
      <c r="D127" s="3"/>
      <c r="E127" s="3"/>
    </row>
    <row r="128" spans="1:5" ht="12.75">
      <c r="A128" s="20"/>
      <c r="B128" s="19"/>
      <c r="C128" s="2"/>
      <c r="D128" s="3"/>
      <c r="E128" s="3"/>
    </row>
    <row r="129" spans="1:5" ht="12.75">
      <c r="A129" s="20"/>
      <c r="B129" s="19"/>
      <c r="C129" s="2"/>
      <c r="D129" s="3"/>
      <c r="E129" s="3"/>
    </row>
    <row r="130" spans="1:5" ht="12.75">
      <c r="A130" s="20"/>
      <c r="B130" s="19"/>
      <c r="C130" s="2"/>
      <c r="D130" s="3"/>
      <c r="E130" s="3"/>
    </row>
    <row r="131" spans="1:5" ht="12.75">
      <c r="A131" s="20"/>
      <c r="B131" s="19"/>
      <c r="C131" s="2"/>
      <c r="D131" s="3"/>
      <c r="E131" s="3"/>
    </row>
    <row r="132" spans="1:5" ht="12.75">
      <c r="A132" s="20"/>
      <c r="B132" s="19"/>
      <c r="C132" s="2"/>
      <c r="D132" s="3"/>
      <c r="E132" s="3"/>
    </row>
    <row r="133" spans="1:5" ht="12.75">
      <c r="A133" s="20"/>
      <c r="B133" s="19"/>
      <c r="C133" s="2"/>
      <c r="D133" s="3"/>
      <c r="E133" s="3"/>
    </row>
    <row r="134" spans="1:5" ht="12.75">
      <c r="A134" s="20"/>
      <c r="B134" s="19"/>
      <c r="C134" s="2"/>
      <c r="D134" s="3"/>
      <c r="E134" s="3"/>
    </row>
    <row r="135" spans="1:5" ht="12.75">
      <c r="A135" s="20"/>
      <c r="B135" s="19"/>
      <c r="C135" s="2"/>
      <c r="D135" s="3"/>
      <c r="E135" s="3"/>
    </row>
    <row r="136" spans="1:5" ht="12.75">
      <c r="A136" s="20"/>
      <c r="B136" s="19"/>
      <c r="C136" s="2"/>
      <c r="D136" s="3"/>
      <c r="E136" s="3"/>
    </row>
    <row r="137" spans="1:5" ht="12.75">
      <c r="A137" s="20"/>
      <c r="B137" s="19"/>
      <c r="C137" s="2"/>
      <c r="D137" s="3"/>
      <c r="E137" s="3"/>
    </row>
    <row r="138" spans="1:5" ht="12.75">
      <c r="A138" s="20"/>
      <c r="B138" s="19"/>
      <c r="C138" s="2"/>
      <c r="D138" s="3"/>
      <c r="E138" s="3"/>
    </row>
    <row r="139" spans="1:5" ht="12.75">
      <c r="A139" s="20"/>
      <c r="B139" s="19"/>
      <c r="C139" s="2"/>
      <c r="D139" s="3"/>
      <c r="E139" s="3"/>
    </row>
    <row r="140" spans="1:5" ht="12.75">
      <c r="A140" s="20"/>
      <c r="B140" s="19"/>
      <c r="C140" s="2"/>
      <c r="D140" s="3"/>
      <c r="E140" s="3"/>
    </row>
    <row r="141" spans="1:5" ht="12.75">
      <c r="A141" s="20"/>
      <c r="B141" s="19"/>
      <c r="C141" s="2"/>
      <c r="D141" s="3"/>
      <c r="E141" s="3"/>
    </row>
    <row r="142" spans="1:5" ht="12.75">
      <c r="A142" s="20"/>
      <c r="B142" s="19"/>
      <c r="C142" s="2"/>
      <c r="D142" s="3"/>
      <c r="E142" s="3"/>
    </row>
    <row r="143" spans="1:5" ht="12.75">
      <c r="A143" s="20"/>
      <c r="B143" s="19"/>
      <c r="C143" s="2"/>
      <c r="D143" s="3"/>
      <c r="E143" s="3"/>
    </row>
    <row r="144" spans="1:5" ht="12.75">
      <c r="A144" s="20"/>
      <c r="B144" s="19"/>
      <c r="C144" s="2"/>
      <c r="D144" s="3"/>
      <c r="E144" s="3"/>
    </row>
    <row r="145" spans="1:5" ht="12.75">
      <c r="A145" s="20"/>
      <c r="B145" s="19"/>
      <c r="C145" s="2"/>
      <c r="D145" s="3"/>
      <c r="E145" s="3"/>
    </row>
    <row r="146" spans="1:5" ht="12.75">
      <c r="A146" s="20"/>
      <c r="B146" s="19"/>
      <c r="C146" s="2"/>
      <c r="D146" s="3"/>
      <c r="E146" s="3"/>
    </row>
    <row r="147" spans="1:5" ht="12.75">
      <c r="A147" s="20"/>
      <c r="B147" s="19"/>
      <c r="C147" s="2"/>
      <c r="D147" s="3"/>
      <c r="E147" s="3"/>
    </row>
    <row r="148" spans="1:5" ht="12.75">
      <c r="A148" s="20"/>
      <c r="B148" s="19"/>
      <c r="C148" s="2"/>
      <c r="D148" s="3"/>
      <c r="E148" s="3"/>
    </row>
    <row r="149" spans="1:5" ht="12.75">
      <c r="A149" s="20"/>
      <c r="B149" s="19"/>
      <c r="C149" s="2"/>
      <c r="D149" s="3"/>
      <c r="E149" s="3"/>
    </row>
    <row r="150" spans="1:5" ht="12.75">
      <c r="A150" s="20"/>
      <c r="B150" s="19"/>
      <c r="C150" s="2"/>
      <c r="D150" s="3"/>
      <c r="E150" s="3"/>
    </row>
    <row r="151" spans="1:5" ht="12.75">
      <c r="A151" s="20"/>
      <c r="B151" s="19"/>
      <c r="C151" s="2"/>
      <c r="D151" s="3"/>
      <c r="E151" s="3"/>
    </row>
    <row r="152" spans="1:5" ht="12.75">
      <c r="A152" s="20"/>
      <c r="B152" s="19"/>
      <c r="C152" s="2"/>
      <c r="D152" s="3"/>
      <c r="E152" s="3"/>
    </row>
    <row r="153" spans="1:5" ht="12.75">
      <c r="A153" s="20"/>
      <c r="B153" s="19"/>
      <c r="C153" s="2"/>
      <c r="D153" s="3"/>
      <c r="E153" s="3"/>
    </row>
    <row r="154" spans="1:5" ht="12.75">
      <c r="A154" s="20"/>
      <c r="B154" s="19"/>
      <c r="C154" s="2"/>
      <c r="D154" s="3"/>
      <c r="E154" s="3"/>
    </row>
    <row r="155" spans="1:5" ht="12.75">
      <c r="A155" s="20"/>
      <c r="B155" s="19"/>
      <c r="C155" s="2"/>
      <c r="D155" s="3"/>
      <c r="E155" s="3"/>
    </row>
    <row r="156" spans="1:5" ht="12.75">
      <c r="A156" s="20"/>
      <c r="B156" s="19"/>
      <c r="C156" s="2"/>
      <c r="D156" s="3"/>
      <c r="E156" s="3"/>
    </row>
    <row r="157" spans="1:5" ht="12.75">
      <c r="A157" s="20"/>
      <c r="B157" s="19"/>
      <c r="C157" s="2"/>
      <c r="D157" s="3"/>
      <c r="E157" s="3"/>
    </row>
    <row r="158" spans="1:5" ht="12.75">
      <c r="A158" s="20"/>
      <c r="B158" s="19"/>
      <c r="C158" s="2"/>
      <c r="D158" s="3"/>
      <c r="E158" s="3"/>
    </row>
    <row r="159" spans="1:5" ht="12.75">
      <c r="A159" s="20"/>
      <c r="B159" s="19"/>
      <c r="C159" s="2"/>
      <c r="D159" s="3"/>
      <c r="E159" s="3"/>
    </row>
    <row r="160" spans="1:5" ht="12.75">
      <c r="A160" s="20"/>
      <c r="B160" s="19"/>
      <c r="C160" s="2"/>
      <c r="D160" s="3"/>
      <c r="E160" s="3"/>
    </row>
    <row r="161" spans="1:5" ht="12.75">
      <c r="A161" s="20"/>
      <c r="B161" s="19"/>
      <c r="C161" s="2"/>
      <c r="D161" s="3"/>
      <c r="E161" s="3"/>
    </row>
    <row r="162" spans="1:5" ht="12.75">
      <c r="A162" s="20"/>
      <c r="B162" s="19"/>
      <c r="C162" s="2"/>
      <c r="D162" s="3"/>
      <c r="E162" s="3"/>
    </row>
    <row r="163" spans="1:5" ht="12.75">
      <c r="A163" s="20"/>
      <c r="B163" s="19"/>
      <c r="C163" s="2"/>
      <c r="D163" s="3"/>
      <c r="E163" s="3"/>
    </row>
    <row r="164" spans="1:5" ht="12.75">
      <c r="A164" s="20"/>
      <c r="B164" s="19"/>
      <c r="C164" s="2"/>
      <c r="D164" s="3"/>
      <c r="E164" s="3"/>
    </row>
    <row r="165" spans="1:5" ht="12.75">
      <c r="A165" s="20"/>
      <c r="B165" s="19"/>
      <c r="C165" s="2"/>
      <c r="D165" s="3"/>
      <c r="E165" s="3"/>
    </row>
    <row r="166" spans="1:5" ht="12.75">
      <c r="A166" s="20"/>
      <c r="B166" s="19"/>
      <c r="C166" s="2"/>
      <c r="D166" s="3"/>
      <c r="E166" s="3"/>
    </row>
    <row r="167" spans="1:5" ht="12.75">
      <c r="A167" s="20"/>
      <c r="B167" s="19"/>
      <c r="C167" s="2"/>
      <c r="D167" s="3"/>
      <c r="E167" s="3"/>
    </row>
    <row r="168" spans="1:5" ht="12.75">
      <c r="A168" s="20"/>
      <c r="B168" s="19"/>
      <c r="C168" s="2"/>
      <c r="D168" s="3"/>
      <c r="E168" s="3"/>
    </row>
    <row r="169" spans="1:5" ht="12.75">
      <c r="A169" s="20"/>
      <c r="B169" s="19"/>
      <c r="C169" s="2"/>
      <c r="D169" s="3"/>
      <c r="E169" s="3"/>
    </row>
    <row r="170" spans="1:5" ht="12.75">
      <c r="A170" s="20"/>
      <c r="B170" s="19"/>
      <c r="C170" s="2"/>
      <c r="D170" s="3"/>
      <c r="E170" s="3"/>
    </row>
    <row r="171" spans="1:5" ht="12.75">
      <c r="A171" s="20"/>
      <c r="B171" s="19"/>
      <c r="C171" s="2"/>
      <c r="D171" s="3"/>
      <c r="E171" s="3"/>
    </row>
    <row r="172" spans="1:5" ht="12.75">
      <c r="A172" s="20"/>
      <c r="B172" s="19"/>
      <c r="C172" s="2"/>
      <c r="D172" s="3"/>
      <c r="E172" s="3"/>
    </row>
    <row r="173" spans="1:5" ht="12.75">
      <c r="A173" s="20"/>
      <c r="B173" s="19"/>
      <c r="C173" s="2"/>
      <c r="D173" s="3"/>
      <c r="E173" s="3"/>
    </row>
    <row r="174" spans="1:5" ht="12.75">
      <c r="A174" s="20"/>
      <c r="B174" s="19"/>
      <c r="C174" s="2"/>
      <c r="D174" s="3"/>
      <c r="E174" s="3"/>
    </row>
    <row r="175" spans="1:5" ht="12.75">
      <c r="A175" s="20"/>
      <c r="B175" s="19"/>
      <c r="C175" s="2"/>
      <c r="D175" s="3"/>
      <c r="E175" s="3"/>
    </row>
    <row r="176" spans="1:5" ht="12.75">
      <c r="A176" s="20"/>
      <c r="B176" s="19"/>
      <c r="C176" s="2"/>
      <c r="D176" s="3"/>
      <c r="E176" s="3"/>
    </row>
    <row r="177" spans="1:5" ht="12.75">
      <c r="A177" s="20"/>
      <c r="B177" s="19"/>
      <c r="C177" s="2"/>
      <c r="D177" s="3"/>
      <c r="E177" s="3"/>
    </row>
    <row r="178" spans="1:5" ht="12.75">
      <c r="A178" s="20"/>
      <c r="B178" s="19"/>
      <c r="C178" s="2"/>
      <c r="D178" s="3"/>
      <c r="E178" s="3"/>
    </row>
    <row r="179" spans="1:5" ht="12.75">
      <c r="A179" s="20"/>
      <c r="B179" s="19"/>
      <c r="C179" s="2"/>
      <c r="D179" s="3"/>
      <c r="E179" s="3"/>
    </row>
    <row r="180" spans="1:5" ht="12.75">
      <c r="A180" s="20"/>
      <c r="B180" s="19"/>
      <c r="C180" s="2"/>
      <c r="D180" s="3"/>
      <c r="E180" s="3"/>
    </row>
    <row r="181" spans="1:5" ht="12.75">
      <c r="A181" s="20"/>
      <c r="B181" s="19"/>
      <c r="C181" s="2"/>
      <c r="D181" s="3"/>
      <c r="E181" s="3"/>
    </row>
    <row r="182" spans="1:5" ht="12.75">
      <c r="A182" s="20"/>
      <c r="B182" s="19"/>
      <c r="C182" s="2"/>
      <c r="D182" s="3"/>
      <c r="E182" s="3"/>
    </row>
    <row r="183" spans="1:5" ht="12.75">
      <c r="A183" s="20"/>
      <c r="B183" s="19"/>
      <c r="C183" s="2"/>
      <c r="D183" s="3"/>
      <c r="E183" s="3"/>
    </row>
    <row r="184" spans="1:5" ht="12.75">
      <c r="A184" s="20"/>
      <c r="B184" s="19"/>
      <c r="C184" s="2"/>
      <c r="D184" s="3"/>
      <c r="E184" s="3"/>
    </row>
    <row r="185" spans="1:5" ht="12.75">
      <c r="A185" s="20"/>
      <c r="B185" s="19"/>
      <c r="C185" s="2"/>
      <c r="D185" s="3"/>
      <c r="E185" s="3"/>
    </row>
    <row r="186" spans="1:5" ht="12.75">
      <c r="A186" s="20"/>
      <c r="B186" s="19"/>
      <c r="C186" s="2"/>
      <c r="D186" s="3"/>
      <c r="E186" s="3"/>
    </row>
    <row r="187" spans="1:5" ht="12.75">
      <c r="A187" s="20"/>
      <c r="B187" s="19"/>
      <c r="C187" s="2"/>
      <c r="D187" s="3"/>
      <c r="E187" s="3"/>
    </row>
    <row r="188" spans="1:5" ht="12.75">
      <c r="A188" s="20"/>
      <c r="B188" s="19"/>
      <c r="C188" s="2"/>
      <c r="D188" s="3"/>
      <c r="E188" s="3"/>
    </row>
  </sheetData>
  <sheetProtection/>
  <mergeCells count="3">
    <mergeCell ref="A2:D2"/>
    <mergeCell ref="A3:D3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99"/>
  </sheetPr>
  <dimension ref="A1:X188"/>
  <sheetViews>
    <sheetView zoomScale="120" zoomScaleNormal="120" zoomScalePageLayoutView="0" workbookViewId="0" topLeftCell="A1">
      <selection activeCell="B37" sqref="B37"/>
    </sheetView>
  </sheetViews>
  <sheetFormatPr defaultColWidth="9.00390625" defaultRowHeight="12.75"/>
  <cols>
    <col min="1" max="1" width="4.25390625" style="5" customWidth="1"/>
    <col min="2" max="2" width="45.75390625" style="5" customWidth="1"/>
    <col min="3" max="3" width="21.75390625" style="25" customWidth="1"/>
    <col min="4" max="4" width="10.375" style="4" customWidth="1"/>
    <col min="5" max="6" width="9.125" style="4" customWidth="1"/>
    <col min="7" max="7" width="44.75390625" style="4" customWidth="1"/>
    <col min="8" max="17" width="9.125" style="4" customWidth="1"/>
    <col min="18" max="18" width="20.375" style="4" customWidth="1"/>
    <col min="19" max="24" width="9.125" style="4" customWidth="1"/>
    <col min="25" max="16384" width="9.125" style="5" customWidth="1"/>
  </cols>
  <sheetData>
    <row r="1" spans="1:5" ht="14.25" customHeight="1">
      <c r="A1" s="1"/>
      <c r="B1" s="1"/>
      <c r="C1" s="2"/>
      <c r="D1" s="3"/>
      <c r="E1" s="3"/>
    </row>
    <row r="2" spans="1:5" ht="14.25" customHeight="1">
      <c r="A2" s="46" t="s">
        <v>9</v>
      </c>
      <c r="B2" s="46"/>
      <c r="C2" s="46"/>
      <c r="D2" s="46"/>
      <c r="E2" s="3"/>
    </row>
    <row r="3" spans="1:5" ht="14.25" customHeight="1">
      <c r="A3" s="46" t="s">
        <v>17</v>
      </c>
      <c r="B3" s="46"/>
      <c r="C3" s="46"/>
      <c r="D3" s="46"/>
      <c r="E3" s="3"/>
    </row>
    <row r="4" spans="1:5" ht="14.25" customHeight="1" thickBot="1">
      <c r="A4" s="6"/>
      <c r="B4" s="6"/>
      <c r="C4" s="28"/>
      <c r="D4" s="3"/>
      <c r="E4" s="3"/>
    </row>
    <row r="5" spans="1:5" s="8" customFormat="1" ht="24" customHeight="1">
      <c r="A5" s="30" t="s">
        <v>0</v>
      </c>
      <c r="B5" s="29" t="s">
        <v>1</v>
      </c>
      <c r="C5" s="29" t="s">
        <v>14</v>
      </c>
      <c r="D5" s="37" t="s">
        <v>11</v>
      </c>
      <c r="E5" s="7"/>
    </row>
    <row r="6" spans="1:5" ht="12.75">
      <c r="A6" s="12" t="s">
        <v>2</v>
      </c>
      <c r="B6" s="32" t="s">
        <v>13</v>
      </c>
      <c r="C6" s="11">
        <v>2891775</v>
      </c>
      <c r="D6" s="40">
        <f aca="true" t="shared" si="0" ref="D6:D12">C6/$C$12*100</f>
        <v>98.96716375411796</v>
      </c>
      <c r="E6" s="3"/>
    </row>
    <row r="7" spans="1:18" ht="12.75">
      <c r="A7" s="9"/>
      <c r="B7" s="26" t="s">
        <v>4</v>
      </c>
      <c r="C7" s="36">
        <f>1971513+189111</f>
        <v>2160624</v>
      </c>
      <c r="D7" s="39">
        <f t="shared" si="0"/>
        <v>73.9444905703512</v>
      </c>
      <c r="E7" s="3"/>
      <c r="R7" s="10"/>
    </row>
    <row r="8" spans="1:18" ht="12.75">
      <c r="A8" s="9"/>
      <c r="B8" s="27" t="s">
        <v>5</v>
      </c>
      <c r="C8" s="36">
        <v>692790</v>
      </c>
      <c r="D8" s="39">
        <f t="shared" si="0"/>
        <v>23.70981884040611</v>
      </c>
      <c r="E8" s="3"/>
      <c r="R8" s="10"/>
    </row>
    <row r="9" spans="1:18" ht="12.75">
      <c r="A9" s="9"/>
      <c r="B9" s="27" t="s">
        <v>19</v>
      </c>
      <c r="C9" s="36">
        <f>1106+775</f>
        <v>1881</v>
      </c>
      <c r="D9" s="39">
        <f t="shared" si="0"/>
        <v>0.06437473006077439</v>
      </c>
      <c r="E9" s="3"/>
      <c r="R9" s="10"/>
    </row>
    <row r="10" spans="1:18" ht="12.75">
      <c r="A10" s="9"/>
      <c r="B10" s="27" t="s">
        <v>15</v>
      </c>
      <c r="C10" s="36">
        <f>C6-C7-C8-C9</f>
        <v>36480</v>
      </c>
      <c r="D10" s="39">
        <f t="shared" si="0"/>
        <v>1.2484796132998672</v>
      </c>
      <c r="E10" s="3"/>
      <c r="R10" s="10"/>
    </row>
    <row r="11" spans="1:5" ht="13.5" customHeight="1">
      <c r="A11" s="12" t="s">
        <v>3</v>
      </c>
      <c r="B11" s="33" t="s">
        <v>16</v>
      </c>
      <c r="C11" s="11">
        <v>30179</v>
      </c>
      <c r="D11" s="40">
        <f t="shared" si="0"/>
        <v>1.0328362458820364</v>
      </c>
      <c r="E11" s="3"/>
    </row>
    <row r="12" spans="1:5" ht="13.5" thickBot="1">
      <c r="A12" s="34" t="s">
        <v>6</v>
      </c>
      <c r="B12" s="35" t="s">
        <v>10</v>
      </c>
      <c r="C12" s="38">
        <f>C6+C11</f>
        <v>2921954</v>
      </c>
      <c r="D12" s="41">
        <f t="shared" si="0"/>
        <v>100</v>
      </c>
      <c r="E12" s="3"/>
    </row>
    <row r="13" spans="1:5" ht="14.25" customHeight="1">
      <c r="A13" s="13"/>
      <c r="B13" s="14"/>
      <c r="C13" s="2"/>
      <c r="D13" s="3"/>
      <c r="E13" s="3"/>
    </row>
    <row r="14" spans="1:5" ht="14.25" customHeight="1">
      <c r="A14" s="13"/>
      <c r="B14" s="14"/>
      <c r="C14" s="2"/>
      <c r="D14" s="3"/>
      <c r="E14" s="3"/>
    </row>
    <row r="15" spans="1:5" ht="14.25" customHeight="1">
      <c r="A15" s="13"/>
      <c r="B15" s="14"/>
      <c r="C15" s="2"/>
      <c r="D15" s="3"/>
      <c r="E15" s="3"/>
    </row>
    <row r="16" spans="1:5" ht="14.25" customHeight="1">
      <c r="A16" s="13"/>
      <c r="B16" s="14"/>
      <c r="C16" s="2"/>
      <c r="D16" s="3"/>
      <c r="E16" s="3"/>
    </row>
    <row r="17" spans="1:5" ht="14.25" customHeight="1">
      <c r="A17" s="13"/>
      <c r="B17" s="14"/>
      <c r="C17" s="2"/>
      <c r="D17" s="3"/>
      <c r="E17" s="3"/>
    </row>
    <row r="18" spans="1:5" ht="14.25" customHeight="1">
      <c r="A18" s="45" t="s">
        <v>8</v>
      </c>
      <c r="B18" s="45"/>
      <c r="C18" s="5"/>
      <c r="D18" s="31" t="s">
        <v>7</v>
      </c>
      <c r="E18" s="3"/>
    </row>
    <row r="19" spans="1:5" ht="14.25" customHeight="1">
      <c r="A19" s="13"/>
      <c r="C19" s="2"/>
      <c r="D19" s="3"/>
      <c r="E19" s="3"/>
    </row>
    <row r="20" spans="1:5" ht="14.25" customHeight="1">
      <c r="A20" s="15"/>
      <c r="B20" s="15"/>
      <c r="C20" s="16"/>
      <c r="D20" s="17"/>
      <c r="E20" s="17"/>
    </row>
    <row r="21" spans="1:5" ht="14.25" customHeight="1">
      <c r="A21" s="18"/>
      <c r="B21" s="18"/>
      <c r="C21" s="2"/>
      <c r="D21" s="3"/>
      <c r="E21" s="3"/>
    </row>
    <row r="22" spans="1:5" ht="14.25" customHeight="1">
      <c r="A22" s="18"/>
      <c r="B22" s="18"/>
      <c r="C22" s="2"/>
      <c r="D22" s="3"/>
      <c r="E22" s="3"/>
    </row>
    <row r="23" spans="3:24" s="21" customFormat="1" ht="14.25" customHeight="1">
      <c r="C23" s="22"/>
      <c r="D23" s="23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5" ht="14.25" customHeight="1">
      <c r="A24" s="18"/>
      <c r="B24" s="18"/>
      <c r="C24" s="2"/>
      <c r="D24" s="3"/>
      <c r="E24" s="3"/>
    </row>
    <row r="25" spans="1:5" ht="14.25" customHeight="1">
      <c r="A25" s="18"/>
      <c r="B25" s="18"/>
      <c r="C25" s="2"/>
      <c r="D25" s="3"/>
      <c r="E25" s="3"/>
    </row>
    <row r="26" spans="1:5" ht="14.25" customHeight="1">
      <c r="A26" s="20"/>
      <c r="B26" s="19"/>
      <c r="C26" s="2"/>
      <c r="D26" s="3"/>
      <c r="E26" s="3"/>
    </row>
    <row r="27" spans="1:5" ht="14.25" customHeight="1">
      <c r="A27" s="20"/>
      <c r="B27" s="19"/>
      <c r="C27" s="2"/>
      <c r="D27" s="3"/>
      <c r="E27" s="3"/>
    </row>
    <row r="28" spans="1:5" ht="14.25" customHeight="1">
      <c r="A28" s="20"/>
      <c r="B28" s="19"/>
      <c r="C28" s="2"/>
      <c r="D28" s="3"/>
      <c r="E28" s="3"/>
    </row>
    <row r="29" spans="1:5" ht="14.25" customHeight="1">
      <c r="A29" s="20"/>
      <c r="B29" s="19"/>
      <c r="C29" s="2"/>
      <c r="D29" s="3"/>
      <c r="E29" s="3"/>
    </row>
    <row r="30" spans="1:5" ht="14.25" customHeight="1">
      <c r="A30" s="20"/>
      <c r="B30" s="19"/>
      <c r="C30" s="2"/>
      <c r="D30" s="3"/>
      <c r="E30" s="3"/>
    </row>
    <row r="31" spans="1:5" ht="14.25" customHeight="1">
      <c r="A31" s="20"/>
      <c r="B31" s="19"/>
      <c r="C31" s="2"/>
      <c r="D31" s="3"/>
      <c r="E31" s="3"/>
    </row>
    <row r="32" spans="1:5" ht="14.25" customHeight="1">
      <c r="A32" s="20"/>
      <c r="B32" s="19"/>
      <c r="C32" s="2"/>
      <c r="D32" s="3"/>
      <c r="E32" s="3"/>
    </row>
    <row r="33" spans="1:5" ht="14.25" customHeight="1">
      <c r="A33" s="20"/>
      <c r="B33" s="19"/>
      <c r="C33" s="2"/>
      <c r="D33" s="3"/>
      <c r="E33" s="3"/>
    </row>
    <row r="34" spans="1:5" ht="14.25" customHeight="1">
      <c r="A34" s="20"/>
      <c r="B34" s="19"/>
      <c r="C34" s="2"/>
      <c r="D34" s="3"/>
      <c r="E34" s="3"/>
    </row>
    <row r="35" spans="1:5" ht="14.25" customHeight="1">
      <c r="A35" s="20"/>
      <c r="B35" s="19"/>
      <c r="C35" s="2"/>
      <c r="D35" s="3"/>
      <c r="E35" s="3"/>
    </row>
    <row r="36" spans="1:5" ht="14.25" customHeight="1">
      <c r="A36" s="20"/>
      <c r="B36" s="19"/>
      <c r="C36" s="2"/>
      <c r="D36" s="3"/>
      <c r="E36" s="3"/>
    </row>
    <row r="37" spans="1:5" ht="12.75">
      <c r="A37" s="20"/>
      <c r="B37" s="19"/>
      <c r="C37" s="2"/>
      <c r="D37" s="3"/>
      <c r="E37" s="3"/>
    </row>
    <row r="38" spans="1:5" ht="12.75">
      <c r="A38" s="20"/>
      <c r="B38" s="19"/>
      <c r="C38" s="2"/>
      <c r="D38" s="3"/>
      <c r="E38" s="3"/>
    </row>
    <row r="39" spans="1:5" ht="12.75">
      <c r="A39" s="20"/>
      <c r="B39" s="19"/>
      <c r="C39" s="2"/>
      <c r="D39" s="3"/>
      <c r="E39" s="3"/>
    </row>
    <row r="40" spans="1:5" ht="12.75">
      <c r="A40" s="20"/>
      <c r="B40" s="19"/>
      <c r="C40" s="2"/>
      <c r="D40" s="3"/>
      <c r="E40" s="3"/>
    </row>
    <row r="41" spans="1:5" ht="12.75">
      <c r="A41" s="20"/>
      <c r="B41" s="19"/>
      <c r="C41" s="2"/>
      <c r="D41" s="3"/>
      <c r="E41" s="3"/>
    </row>
    <row r="42" spans="1:5" ht="12.75">
      <c r="A42" s="20"/>
      <c r="B42" s="19"/>
      <c r="C42" s="2"/>
      <c r="D42" s="3"/>
      <c r="E42" s="3"/>
    </row>
    <row r="43" spans="1:5" ht="12.75">
      <c r="A43" s="20"/>
      <c r="B43" s="19"/>
      <c r="C43" s="2"/>
      <c r="D43" s="3"/>
      <c r="E43" s="3"/>
    </row>
    <row r="44" spans="1:5" ht="12.75">
      <c r="A44" s="20"/>
      <c r="B44" s="19"/>
      <c r="C44" s="2"/>
      <c r="D44" s="3"/>
      <c r="E44" s="3"/>
    </row>
    <row r="45" spans="1:5" ht="12.75">
      <c r="A45" s="20"/>
      <c r="B45" s="19"/>
      <c r="C45" s="2"/>
      <c r="D45" s="3"/>
      <c r="E45" s="3"/>
    </row>
    <row r="46" spans="1:5" ht="12.75">
      <c r="A46" s="20"/>
      <c r="B46" s="19"/>
      <c r="C46" s="2"/>
      <c r="D46" s="3"/>
      <c r="E46" s="3"/>
    </row>
    <row r="47" spans="1:5" ht="12.75">
      <c r="A47" s="20"/>
      <c r="B47" s="19"/>
      <c r="C47" s="2"/>
      <c r="D47" s="3"/>
      <c r="E47" s="3"/>
    </row>
    <row r="48" spans="1:5" ht="12.75">
      <c r="A48" s="20"/>
      <c r="B48" s="19"/>
      <c r="C48" s="2"/>
      <c r="D48" s="3"/>
      <c r="E48" s="3"/>
    </row>
    <row r="49" spans="1:5" ht="12.75">
      <c r="A49" s="20"/>
      <c r="B49" s="19"/>
      <c r="C49" s="2"/>
      <c r="D49" s="3"/>
      <c r="E49" s="3"/>
    </row>
    <row r="50" spans="1:5" ht="12.75">
      <c r="A50" s="20"/>
      <c r="B50" s="19"/>
      <c r="C50" s="2"/>
      <c r="D50" s="3"/>
      <c r="E50" s="3"/>
    </row>
    <row r="51" spans="1:5" ht="12.75">
      <c r="A51" s="20"/>
      <c r="B51" s="19"/>
      <c r="C51" s="2"/>
      <c r="D51" s="3"/>
      <c r="E51" s="3"/>
    </row>
    <row r="52" spans="1:5" ht="12.75">
      <c r="A52" s="20"/>
      <c r="B52" s="19"/>
      <c r="C52" s="2"/>
      <c r="D52" s="3"/>
      <c r="E52" s="3"/>
    </row>
    <row r="53" spans="1:5" ht="12.75">
      <c r="A53" s="20"/>
      <c r="B53" s="19"/>
      <c r="C53" s="2"/>
      <c r="D53" s="3"/>
      <c r="E53" s="3"/>
    </row>
    <row r="54" spans="1:5" ht="12.75">
      <c r="A54" s="20"/>
      <c r="B54" s="19"/>
      <c r="C54" s="2"/>
      <c r="D54" s="3"/>
      <c r="E54" s="3"/>
    </row>
    <row r="55" spans="1:5" ht="12.75">
      <c r="A55" s="20"/>
      <c r="B55" s="19"/>
      <c r="C55" s="2"/>
      <c r="D55" s="3"/>
      <c r="E55" s="3"/>
    </row>
    <row r="56" spans="1:5" ht="12.75">
      <c r="A56" s="20"/>
      <c r="B56" s="19"/>
      <c r="C56" s="2"/>
      <c r="D56" s="3"/>
      <c r="E56" s="3"/>
    </row>
    <row r="57" spans="1:5" ht="12.75">
      <c r="A57" s="20"/>
      <c r="B57" s="19"/>
      <c r="C57" s="2"/>
      <c r="D57" s="3"/>
      <c r="E57" s="3"/>
    </row>
    <row r="58" spans="1:5" ht="12.75">
      <c r="A58" s="20"/>
      <c r="B58" s="19"/>
      <c r="C58" s="2"/>
      <c r="D58" s="3"/>
      <c r="E58" s="3"/>
    </row>
    <row r="59" spans="1:5" ht="12.75">
      <c r="A59" s="20"/>
      <c r="B59" s="19"/>
      <c r="C59" s="2"/>
      <c r="D59" s="3"/>
      <c r="E59" s="3"/>
    </row>
    <row r="60" spans="1:5" ht="12.75">
      <c r="A60" s="20"/>
      <c r="B60" s="19"/>
      <c r="C60" s="2"/>
      <c r="D60" s="3"/>
      <c r="E60" s="3"/>
    </row>
    <row r="61" spans="1:5" ht="12.75">
      <c r="A61" s="20"/>
      <c r="B61" s="19"/>
      <c r="C61" s="2"/>
      <c r="D61" s="3"/>
      <c r="E61" s="3"/>
    </row>
    <row r="62" spans="1:5" ht="12.75">
      <c r="A62" s="20"/>
      <c r="B62" s="19"/>
      <c r="C62" s="2"/>
      <c r="D62" s="3"/>
      <c r="E62" s="3"/>
    </row>
    <row r="63" spans="1:5" ht="12.75">
      <c r="A63" s="20"/>
      <c r="B63" s="19"/>
      <c r="C63" s="2"/>
      <c r="D63" s="3"/>
      <c r="E63" s="3"/>
    </row>
    <row r="64" spans="1:5" ht="12.75">
      <c r="A64" s="20"/>
      <c r="B64" s="19"/>
      <c r="C64" s="2"/>
      <c r="D64" s="3"/>
      <c r="E64" s="3"/>
    </row>
    <row r="65" spans="1:5" ht="12.75">
      <c r="A65" s="20"/>
      <c r="B65" s="19"/>
      <c r="C65" s="2"/>
      <c r="D65" s="3"/>
      <c r="E65" s="3"/>
    </row>
    <row r="66" spans="1:5" ht="12.75">
      <c r="A66" s="20"/>
      <c r="B66" s="19"/>
      <c r="C66" s="2"/>
      <c r="D66" s="3"/>
      <c r="E66" s="3"/>
    </row>
    <row r="67" spans="1:5" ht="12.75">
      <c r="A67" s="20"/>
      <c r="B67" s="19"/>
      <c r="C67" s="2"/>
      <c r="D67" s="3"/>
      <c r="E67" s="3"/>
    </row>
    <row r="68" spans="1:5" ht="12.75">
      <c r="A68" s="20"/>
      <c r="B68" s="19"/>
      <c r="C68" s="2"/>
      <c r="D68" s="3"/>
      <c r="E68" s="3"/>
    </row>
    <row r="69" spans="1:5" ht="12.75">
      <c r="A69" s="20"/>
      <c r="B69" s="19"/>
      <c r="C69" s="2"/>
      <c r="D69" s="3"/>
      <c r="E69" s="3"/>
    </row>
    <row r="70" spans="1:5" ht="12.75">
      <c r="A70" s="20"/>
      <c r="B70" s="19"/>
      <c r="C70" s="2"/>
      <c r="D70" s="3"/>
      <c r="E70" s="3"/>
    </row>
    <row r="71" spans="1:5" ht="12.75">
      <c r="A71" s="20"/>
      <c r="B71" s="19"/>
      <c r="C71" s="2"/>
      <c r="D71" s="3"/>
      <c r="E71" s="3"/>
    </row>
    <row r="72" spans="1:5" ht="12.75">
      <c r="A72" s="20"/>
      <c r="B72" s="19"/>
      <c r="C72" s="2"/>
      <c r="D72" s="3"/>
      <c r="E72" s="3"/>
    </row>
    <row r="73" spans="1:5" ht="12.75">
      <c r="A73" s="20"/>
      <c r="B73" s="19"/>
      <c r="C73" s="2"/>
      <c r="D73" s="3"/>
      <c r="E73" s="3"/>
    </row>
    <row r="74" spans="1:5" ht="12.75">
      <c r="A74" s="20"/>
      <c r="B74" s="19"/>
      <c r="C74" s="2"/>
      <c r="D74" s="3"/>
      <c r="E74" s="3"/>
    </row>
    <row r="75" spans="1:5" ht="12.75">
      <c r="A75" s="20"/>
      <c r="B75" s="19"/>
      <c r="C75" s="2"/>
      <c r="D75" s="3"/>
      <c r="E75" s="3"/>
    </row>
    <row r="76" spans="1:5" ht="12.75">
      <c r="A76" s="20"/>
      <c r="B76" s="19"/>
      <c r="C76" s="2"/>
      <c r="D76" s="3"/>
      <c r="E76" s="3"/>
    </row>
    <row r="77" spans="1:5" ht="12.75">
      <c r="A77" s="20"/>
      <c r="B77" s="19"/>
      <c r="C77" s="2"/>
      <c r="D77" s="3"/>
      <c r="E77" s="3"/>
    </row>
    <row r="78" spans="1:5" ht="12.75">
      <c r="A78" s="20"/>
      <c r="B78" s="19"/>
      <c r="C78" s="2"/>
      <c r="D78" s="3"/>
      <c r="E78" s="3"/>
    </row>
    <row r="79" spans="1:5" ht="12.75">
      <c r="A79" s="20"/>
      <c r="B79" s="19"/>
      <c r="C79" s="2"/>
      <c r="D79" s="3"/>
      <c r="E79" s="3"/>
    </row>
    <row r="80" spans="1:5" ht="12.75">
      <c r="A80" s="20"/>
      <c r="B80" s="19"/>
      <c r="C80" s="2"/>
      <c r="D80" s="3"/>
      <c r="E80" s="3"/>
    </row>
    <row r="81" spans="1:5" ht="12.75">
      <c r="A81" s="20"/>
      <c r="B81" s="19"/>
      <c r="C81" s="2"/>
      <c r="D81" s="3"/>
      <c r="E81" s="3"/>
    </row>
    <row r="82" spans="1:5" ht="12.75">
      <c r="A82" s="20"/>
      <c r="B82" s="19"/>
      <c r="C82" s="2"/>
      <c r="D82" s="3"/>
      <c r="E82" s="3"/>
    </row>
    <row r="83" spans="1:5" ht="12.75">
      <c r="A83" s="20"/>
      <c r="B83" s="19"/>
      <c r="C83" s="2"/>
      <c r="D83" s="3"/>
      <c r="E83" s="3"/>
    </row>
    <row r="84" spans="1:5" ht="12.75">
      <c r="A84" s="20"/>
      <c r="B84" s="19"/>
      <c r="C84" s="2"/>
      <c r="D84" s="3"/>
      <c r="E84" s="3"/>
    </row>
    <row r="85" spans="1:5" ht="12.75">
      <c r="A85" s="20"/>
      <c r="B85" s="19"/>
      <c r="C85" s="2"/>
      <c r="D85" s="3"/>
      <c r="E85" s="3"/>
    </row>
    <row r="86" spans="1:5" ht="12.75">
      <c r="A86" s="20"/>
      <c r="B86" s="19"/>
      <c r="C86" s="2"/>
      <c r="D86" s="3"/>
      <c r="E86" s="3"/>
    </row>
    <row r="87" spans="1:5" ht="12.75">
      <c r="A87" s="20"/>
      <c r="B87" s="19"/>
      <c r="C87" s="2"/>
      <c r="D87" s="3"/>
      <c r="E87" s="3"/>
    </row>
    <row r="88" spans="1:5" ht="12.75">
      <c r="A88" s="20"/>
      <c r="B88" s="19"/>
      <c r="C88" s="2"/>
      <c r="D88" s="3"/>
      <c r="E88" s="3"/>
    </row>
    <row r="89" spans="1:5" ht="12.75">
      <c r="A89" s="20"/>
      <c r="B89" s="19"/>
      <c r="C89" s="2"/>
      <c r="D89" s="3"/>
      <c r="E89" s="3"/>
    </row>
    <row r="90" spans="1:5" ht="12.75">
      <c r="A90" s="20"/>
      <c r="B90" s="19"/>
      <c r="C90" s="2"/>
      <c r="D90" s="3"/>
      <c r="E90" s="3"/>
    </row>
    <row r="91" spans="1:5" ht="12.75">
      <c r="A91" s="20"/>
      <c r="B91" s="19"/>
      <c r="C91" s="2"/>
      <c r="D91" s="3"/>
      <c r="E91" s="3"/>
    </row>
    <row r="92" spans="1:5" ht="12.75">
      <c r="A92" s="20"/>
      <c r="B92" s="19"/>
      <c r="C92" s="2"/>
      <c r="D92" s="3"/>
      <c r="E92" s="3"/>
    </row>
    <row r="93" spans="1:5" ht="12.75">
      <c r="A93" s="20"/>
      <c r="B93" s="19"/>
      <c r="C93" s="2"/>
      <c r="D93" s="3"/>
      <c r="E93" s="3"/>
    </row>
    <row r="94" spans="1:5" ht="12.75">
      <c r="A94" s="20"/>
      <c r="B94" s="19"/>
      <c r="C94" s="2"/>
      <c r="D94" s="3"/>
      <c r="E94" s="3"/>
    </row>
    <row r="95" spans="1:5" ht="12.75">
      <c r="A95" s="20"/>
      <c r="B95" s="19"/>
      <c r="C95" s="2"/>
      <c r="D95" s="3"/>
      <c r="E95" s="3"/>
    </row>
    <row r="96" spans="1:5" ht="12.75">
      <c r="A96" s="20"/>
      <c r="B96" s="19"/>
      <c r="C96" s="2"/>
      <c r="D96" s="3"/>
      <c r="E96" s="3"/>
    </row>
    <row r="97" spans="1:5" ht="12.75">
      <c r="A97" s="20"/>
      <c r="B97" s="19"/>
      <c r="C97" s="2"/>
      <c r="D97" s="3"/>
      <c r="E97" s="3"/>
    </row>
    <row r="98" spans="1:5" ht="12.75">
      <c r="A98" s="20"/>
      <c r="B98" s="19"/>
      <c r="C98" s="2"/>
      <c r="D98" s="3"/>
      <c r="E98" s="3"/>
    </row>
    <row r="99" spans="1:5" ht="12.75">
      <c r="A99" s="20"/>
      <c r="B99" s="19"/>
      <c r="C99" s="2"/>
      <c r="D99" s="3"/>
      <c r="E99" s="3"/>
    </row>
    <row r="100" spans="1:5" ht="12.75">
      <c r="A100" s="20"/>
      <c r="B100" s="19"/>
      <c r="C100" s="2"/>
      <c r="D100" s="3"/>
      <c r="E100" s="3"/>
    </row>
    <row r="101" spans="1:5" ht="12.75">
      <c r="A101" s="20"/>
      <c r="B101" s="19"/>
      <c r="C101" s="2"/>
      <c r="D101" s="3"/>
      <c r="E101" s="3"/>
    </row>
    <row r="102" spans="1:5" ht="12.75">
      <c r="A102" s="20"/>
      <c r="B102" s="19"/>
      <c r="C102" s="2"/>
      <c r="D102" s="3"/>
      <c r="E102" s="3"/>
    </row>
    <row r="103" spans="1:5" ht="12.75">
      <c r="A103" s="20"/>
      <c r="B103" s="19"/>
      <c r="C103" s="2"/>
      <c r="D103" s="3"/>
      <c r="E103" s="3"/>
    </row>
    <row r="104" spans="1:5" ht="12.75">
      <c r="A104" s="20"/>
      <c r="B104" s="19"/>
      <c r="C104" s="2"/>
      <c r="D104" s="3"/>
      <c r="E104" s="3"/>
    </row>
    <row r="105" spans="1:5" ht="12.75">
      <c r="A105" s="20"/>
      <c r="B105" s="19"/>
      <c r="C105" s="2"/>
      <c r="D105" s="3"/>
      <c r="E105" s="3"/>
    </row>
    <row r="106" spans="1:5" ht="12.75">
      <c r="A106" s="20"/>
      <c r="B106" s="19"/>
      <c r="C106" s="2"/>
      <c r="D106" s="3"/>
      <c r="E106" s="3"/>
    </row>
    <row r="107" spans="1:5" ht="12.75">
      <c r="A107" s="20"/>
      <c r="B107" s="19"/>
      <c r="C107" s="2"/>
      <c r="D107" s="3"/>
      <c r="E107" s="3"/>
    </row>
    <row r="108" spans="1:5" ht="12.75">
      <c r="A108" s="20"/>
      <c r="B108" s="19"/>
      <c r="C108" s="2"/>
      <c r="D108" s="3"/>
      <c r="E108" s="3"/>
    </row>
    <row r="109" spans="1:5" ht="12.75">
      <c r="A109" s="20"/>
      <c r="B109" s="19"/>
      <c r="C109" s="2"/>
      <c r="D109" s="3"/>
      <c r="E109" s="3"/>
    </row>
    <row r="110" spans="1:5" ht="12.75">
      <c r="A110" s="20"/>
      <c r="B110" s="19"/>
      <c r="C110" s="2"/>
      <c r="D110" s="3"/>
      <c r="E110" s="3"/>
    </row>
    <row r="111" spans="1:5" ht="12.75">
      <c r="A111" s="20"/>
      <c r="B111" s="19"/>
      <c r="C111" s="2"/>
      <c r="D111" s="3"/>
      <c r="E111" s="3"/>
    </row>
    <row r="112" spans="1:5" ht="12.75">
      <c r="A112" s="20"/>
      <c r="B112" s="19"/>
      <c r="C112" s="2"/>
      <c r="D112" s="3"/>
      <c r="E112" s="3"/>
    </row>
    <row r="113" spans="1:5" ht="12.75">
      <c r="A113" s="20"/>
      <c r="B113" s="19"/>
      <c r="C113" s="2"/>
      <c r="D113" s="3"/>
      <c r="E113" s="3"/>
    </row>
    <row r="114" spans="1:5" ht="12.75">
      <c r="A114" s="20"/>
      <c r="B114" s="19"/>
      <c r="C114" s="2"/>
      <c r="D114" s="3"/>
      <c r="E114" s="3"/>
    </row>
    <row r="115" spans="1:5" ht="12.75">
      <c r="A115" s="20"/>
      <c r="B115" s="19"/>
      <c r="C115" s="2"/>
      <c r="D115" s="3"/>
      <c r="E115" s="3"/>
    </row>
    <row r="116" spans="1:5" ht="12.75">
      <c r="A116" s="20"/>
      <c r="B116" s="19"/>
      <c r="C116" s="2"/>
      <c r="D116" s="3"/>
      <c r="E116" s="3"/>
    </row>
    <row r="117" spans="1:5" ht="12.75">
      <c r="A117" s="20"/>
      <c r="B117" s="19"/>
      <c r="C117" s="2"/>
      <c r="D117" s="3"/>
      <c r="E117" s="3"/>
    </row>
    <row r="118" spans="1:5" ht="12.75">
      <c r="A118" s="20"/>
      <c r="B118" s="19"/>
      <c r="C118" s="2"/>
      <c r="D118" s="3"/>
      <c r="E118" s="3"/>
    </row>
    <row r="119" spans="1:5" ht="12.75">
      <c r="A119" s="20"/>
      <c r="B119" s="19"/>
      <c r="C119" s="2"/>
      <c r="D119" s="3"/>
      <c r="E119" s="3"/>
    </row>
    <row r="120" spans="1:5" ht="12.75">
      <c r="A120" s="20"/>
      <c r="B120" s="19"/>
      <c r="C120" s="2"/>
      <c r="D120" s="3"/>
      <c r="E120" s="3"/>
    </row>
    <row r="121" spans="1:5" ht="12.75">
      <c r="A121" s="20"/>
      <c r="B121" s="19"/>
      <c r="C121" s="2"/>
      <c r="D121" s="3"/>
      <c r="E121" s="3"/>
    </row>
    <row r="122" spans="1:5" ht="12.75">
      <c r="A122" s="20"/>
      <c r="B122" s="19"/>
      <c r="C122" s="2"/>
      <c r="D122" s="3"/>
      <c r="E122" s="3"/>
    </row>
    <row r="123" spans="1:5" ht="12.75">
      <c r="A123" s="20"/>
      <c r="B123" s="19"/>
      <c r="C123" s="2"/>
      <c r="D123" s="3"/>
      <c r="E123" s="3"/>
    </row>
    <row r="124" spans="1:5" ht="12.75">
      <c r="A124" s="20"/>
      <c r="B124" s="19"/>
      <c r="C124" s="2"/>
      <c r="D124" s="3"/>
      <c r="E124" s="3"/>
    </row>
    <row r="125" spans="1:5" ht="12.75">
      <c r="A125" s="20"/>
      <c r="B125" s="19"/>
      <c r="C125" s="2"/>
      <c r="D125" s="3"/>
      <c r="E125" s="3"/>
    </row>
    <row r="126" spans="1:5" ht="12.75">
      <c r="A126" s="20"/>
      <c r="B126" s="19"/>
      <c r="C126" s="2"/>
      <c r="D126" s="3"/>
      <c r="E126" s="3"/>
    </row>
    <row r="127" spans="1:5" ht="12.75">
      <c r="A127" s="20"/>
      <c r="B127" s="19"/>
      <c r="C127" s="2"/>
      <c r="D127" s="3"/>
      <c r="E127" s="3"/>
    </row>
    <row r="128" spans="1:5" ht="12.75">
      <c r="A128" s="20"/>
      <c r="B128" s="19"/>
      <c r="C128" s="2"/>
      <c r="D128" s="3"/>
      <c r="E128" s="3"/>
    </row>
    <row r="129" spans="1:5" ht="12.75">
      <c r="A129" s="20"/>
      <c r="B129" s="19"/>
      <c r="C129" s="2"/>
      <c r="D129" s="3"/>
      <c r="E129" s="3"/>
    </row>
    <row r="130" spans="1:5" ht="12.75">
      <c r="A130" s="20"/>
      <c r="B130" s="19"/>
      <c r="C130" s="2"/>
      <c r="D130" s="3"/>
      <c r="E130" s="3"/>
    </row>
    <row r="131" spans="1:5" ht="12.75">
      <c r="A131" s="20"/>
      <c r="B131" s="19"/>
      <c r="C131" s="2"/>
      <c r="D131" s="3"/>
      <c r="E131" s="3"/>
    </row>
    <row r="132" spans="1:5" ht="12.75">
      <c r="A132" s="20"/>
      <c r="B132" s="19"/>
      <c r="C132" s="2"/>
      <c r="D132" s="3"/>
      <c r="E132" s="3"/>
    </row>
    <row r="133" spans="1:5" ht="12.75">
      <c r="A133" s="20"/>
      <c r="B133" s="19"/>
      <c r="C133" s="2"/>
      <c r="D133" s="3"/>
      <c r="E133" s="3"/>
    </row>
    <row r="134" spans="1:5" ht="12.75">
      <c r="A134" s="20"/>
      <c r="B134" s="19"/>
      <c r="C134" s="2"/>
      <c r="D134" s="3"/>
      <c r="E134" s="3"/>
    </row>
    <row r="135" spans="1:5" ht="12.75">
      <c r="A135" s="20"/>
      <c r="B135" s="19"/>
      <c r="C135" s="2"/>
      <c r="D135" s="3"/>
      <c r="E135" s="3"/>
    </row>
    <row r="136" spans="1:5" ht="12.75">
      <c r="A136" s="20"/>
      <c r="B136" s="19"/>
      <c r="C136" s="2"/>
      <c r="D136" s="3"/>
      <c r="E136" s="3"/>
    </row>
    <row r="137" spans="1:5" ht="12.75">
      <c r="A137" s="20"/>
      <c r="B137" s="19"/>
      <c r="C137" s="2"/>
      <c r="D137" s="3"/>
      <c r="E137" s="3"/>
    </row>
    <row r="138" spans="1:5" ht="12.75">
      <c r="A138" s="20"/>
      <c r="B138" s="19"/>
      <c r="C138" s="2"/>
      <c r="D138" s="3"/>
      <c r="E138" s="3"/>
    </row>
    <row r="139" spans="1:5" ht="12.75">
      <c r="A139" s="20"/>
      <c r="B139" s="19"/>
      <c r="C139" s="2"/>
      <c r="D139" s="3"/>
      <c r="E139" s="3"/>
    </row>
    <row r="140" spans="1:5" ht="12.75">
      <c r="A140" s="20"/>
      <c r="B140" s="19"/>
      <c r="C140" s="2"/>
      <c r="D140" s="3"/>
      <c r="E140" s="3"/>
    </row>
    <row r="141" spans="1:5" ht="12.75">
      <c r="A141" s="20"/>
      <c r="B141" s="19"/>
      <c r="C141" s="2"/>
      <c r="D141" s="3"/>
      <c r="E141" s="3"/>
    </row>
    <row r="142" spans="1:5" ht="12.75">
      <c r="A142" s="20"/>
      <c r="B142" s="19"/>
      <c r="C142" s="2"/>
      <c r="D142" s="3"/>
      <c r="E142" s="3"/>
    </row>
    <row r="143" spans="1:5" ht="12.75">
      <c r="A143" s="20"/>
      <c r="B143" s="19"/>
      <c r="C143" s="2"/>
      <c r="D143" s="3"/>
      <c r="E143" s="3"/>
    </row>
    <row r="144" spans="1:5" ht="12.75">
      <c r="A144" s="20"/>
      <c r="B144" s="19"/>
      <c r="C144" s="2"/>
      <c r="D144" s="3"/>
      <c r="E144" s="3"/>
    </row>
    <row r="145" spans="1:5" ht="12.75">
      <c r="A145" s="20"/>
      <c r="B145" s="19"/>
      <c r="C145" s="2"/>
      <c r="D145" s="3"/>
      <c r="E145" s="3"/>
    </row>
    <row r="146" spans="1:5" ht="12.75">
      <c r="A146" s="20"/>
      <c r="B146" s="19"/>
      <c r="C146" s="2"/>
      <c r="D146" s="3"/>
      <c r="E146" s="3"/>
    </row>
    <row r="147" spans="1:5" ht="12.75">
      <c r="A147" s="20"/>
      <c r="B147" s="19"/>
      <c r="C147" s="2"/>
      <c r="D147" s="3"/>
      <c r="E147" s="3"/>
    </row>
    <row r="148" spans="1:5" ht="12.75">
      <c r="A148" s="20"/>
      <c r="B148" s="19"/>
      <c r="C148" s="2"/>
      <c r="D148" s="3"/>
      <c r="E148" s="3"/>
    </row>
    <row r="149" spans="1:5" ht="12.75">
      <c r="A149" s="20"/>
      <c r="B149" s="19"/>
      <c r="C149" s="2"/>
      <c r="D149" s="3"/>
      <c r="E149" s="3"/>
    </row>
    <row r="150" spans="1:5" ht="12.75">
      <c r="A150" s="20"/>
      <c r="B150" s="19"/>
      <c r="C150" s="2"/>
      <c r="D150" s="3"/>
      <c r="E150" s="3"/>
    </row>
    <row r="151" spans="1:5" ht="12.75">
      <c r="A151" s="20"/>
      <c r="B151" s="19"/>
      <c r="C151" s="2"/>
      <c r="D151" s="3"/>
      <c r="E151" s="3"/>
    </row>
    <row r="152" spans="1:5" ht="12.75">
      <c r="A152" s="20"/>
      <c r="B152" s="19"/>
      <c r="C152" s="2"/>
      <c r="D152" s="3"/>
      <c r="E152" s="3"/>
    </row>
    <row r="153" spans="1:5" ht="12.75">
      <c r="A153" s="20"/>
      <c r="B153" s="19"/>
      <c r="C153" s="2"/>
      <c r="D153" s="3"/>
      <c r="E153" s="3"/>
    </row>
    <row r="154" spans="1:5" ht="12.75">
      <c r="A154" s="20"/>
      <c r="B154" s="19"/>
      <c r="C154" s="2"/>
      <c r="D154" s="3"/>
      <c r="E154" s="3"/>
    </row>
    <row r="155" spans="1:5" ht="12.75">
      <c r="A155" s="20"/>
      <c r="B155" s="19"/>
      <c r="C155" s="2"/>
      <c r="D155" s="3"/>
      <c r="E155" s="3"/>
    </row>
    <row r="156" spans="1:5" ht="12.75">
      <c r="A156" s="20"/>
      <c r="B156" s="19"/>
      <c r="C156" s="2"/>
      <c r="D156" s="3"/>
      <c r="E156" s="3"/>
    </row>
    <row r="157" spans="1:5" ht="12.75">
      <c r="A157" s="20"/>
      <c r="B157" s="19"/>
      <c r="C157" s="2"/>
      <c r="D157" s="3"/>
      <c r="E157" s="3"/>
    </row>
    <row r="158" spans="1:5" ht="12.75">
      <c r="A158" s="20"/>
      <c r="B158" s="19"/>
      <c r="C158" s="2"/>
      <c r="D158" s="3"/>
      <c r="E158" s="3"/>
    </row>
    <row r="159" spans="1:5" ht="12.75">
      <c r="A159" s="20"/>
      <c r="B159" s="19"/>
      <c r="C159" s="2"/>
      <c r="D159" s="3"/>
      <c r="E159" s="3"/>
    </row>
    <row r="160" spans="1:5" ht="12.75">
      <c r="A160" s="20"/>
      <c r="B160" s="19"/>
      <c r="C160" s="2"/>
      <c r="D160" s="3"/>
      <c r="E160" s="3"/>
    </row>
    <row r="161" spans="1:5" ht="12.75">
      <c r="A161" s="20"/>
      <c r="B161" s="19"/>
      <c r="C161" s="2"/>
      <c r="D161" s="3"/>
      <c r="E161" s="3"/>
    </row>
    <row r="162" spans="1:5" ht="12.75">
      <c r="A162" s="20"/>
      <c r="B162" s="19"/>
      <c r="C162" s="2"/>
      <c r="D162" s="3"/>
      <c r="E162" s="3"/>
    </row>
    <row r="163" spans="1:5" ht="12.75">
      <c r="A163" s="20"/>
      <c r="B163" s="19"/>
      <c r="C163" s="2"/>
      <c r="D163" s="3"/>
      <c r="E163" s="3"/>
    </row>
    <row r="164" spans="1:5" ht="12.75">
      <c r="A164" s="20"/>
      <c r="B164" s="19"/>
      <c r="C164" s="2"/>
      <c r="D164" s="3"/>
      <c r="E164" s="3"/>
    </row>
    <row r="165" spans="1:5" ht="12.75">
      <c r="A165" s="20"/>
      <c r="B165" s="19"/>
      <c r="C165" s="2"/>
      <c r="D165" s="3"/>
      <c r="E165" s="3"/>
    </row>
    <row r="166" spans="1:5" ht="12.75">
      <c r="A166" s="20"/>
      <c r="B166" s="19"/>
      <c r="C166" s="2"/>
      <c r="D166" s="3"/>
      <c r="E166" s="3"/>
    </row>
    <row r="167" spans="1:5" ht="12.75">
      <c r="A167" s="20"/>
      <c r="B167" s="19"/>
      <c r="C167" s="2"/>
      <c r="D167" s="3"/>
      <c r="E167" s="3"/>
    </row>
    <row r="168" spans="1:5" ht="12.75">
      <c r="A168" s="20"/>
      <c r="B168" s="19"/>
      <c r="C168" s="2"/>
      <c r="D168" s="3"/>
      <c r="E168" s="3"/>
    </row>
    <row r="169" spans="1:5" ht="12.75">
      <c r="A169" s="20"/>
      <c r="B169" s="19"/>
      <c r="C169" s="2"/>
      <c r="D169" s="3"/>
      <c r="E169" s="3"/>
    </row>
    <row r="170" spans="1:5" ht="12.75">
      <c r="A170" s="20"/>
      <c r="B170" s="19"/>
      <c r="C170" s="2"/>
      <c r="D170" s="3"/>
      <c r="E170" s="3"/>
    </row>
    <row r="171" spans="1:5" ht="12.75">
      <c r="A171" s="20"/>
      <c r="B171" s="19"/>
      <c r="C171" s="2"/>
      <c r="D171" s="3"/>
      <c r="E171" s="3"/>
    </row>
    <row r="172" spans="1:5" ht="12.75">
      <c r="A172" s="20"/>
      <c r="B172" s="19"/>
      <c r="C172" s="2"/>
      <c r="D172" s="3"/>
      <c r="E172" s="3"/>
    </row>
    <row r="173" spans="1:5" ht="12.75">
      <c r="A173" s="20"/>
      <c r="B173" s="19"/>
      <c r="C173" s="2"/>
      <c r="D173" s="3"/>
      <c r="E173" s="3"/>
    </row>
    <row r="174" spans="1:5" ht="12.75">
      <c r="A174" s="20"/>
      <c r="B174" s="19"/>
      <c r="C174" s="2"/>
      <c r="D174" s="3"/>
      <c r="E174" s="3"/>
    </row>
    <row r="175" spans="1:5" ht="12.75">
      <c r="A175" s="20"/>
      <c r="B175" s="19"/>
      <c r="C175" s="2"/>
      <c r="D175" s="3"/>
      <c r="E175" s="3"/>
    </row>
    <row r="176" spans="1:5" ht="12.75">
      <c r="A176" s="20"/>
      <c r="B176" s="19"/>
      <c r="C176" s="2"/>
      <c r="D176" s="3"/>
      <c r="E176" s="3"/>
    </row>
    <row r="177" spans="1:5" ht="12.75">
      <c r="A177" s="20"/>
      <c r="B177" s="19"/>
      <c r="C177" s="2"/>
      <c r="D177" s="3"/>
      <c r="E177" s="3"/>
    </row>
    <row r="178" spans="1:5" ht="12.75">
      <c r="A178" s="20"/>
      <c r="B178" s="19"/>
      <c r="C178" s="2"/>
      <c r="D178" s="3"/>
      <c r="E178" s="3"/>
    </row>
    <row r="179" spans="1:5" ht="12.75">
      <c r="A179" s="20"/>
      <c r="B179" s="19"/>
      <c r="C179" s="2"/>
      <c r="D179" s="3"/>
      <c r="E179" s="3"/>
    </row>
    <row r="180" spans="1:5" ht="12.75">
      <c r="A180" s="20"/>
      <c r="B180" s="19"/>
      <c r="C180" s="2"/>
      <c r="D180" s="3"/>
      <c r="E180" s="3"/>
    </row>
    <row r="181" spans="1:5" ht="12.75">
      <c r="A181" s="20"/>
      <c r="B181" s="19"/>
      <c r="C181" s="2"/>
      <c r="D181" s="3"/>
      <c r="E181" s="3"/>
    </row>
    <row r="182" spans="1:5" ht="12.75">
      <c r="A182" s="20"/>
      <c r="B182" s="19"/>
      <c r="C182" s="2"/>
      <c r="D182" s="3"/>
      <c r="E182" s="3"/>
    </row>
    <row r="183" spans="1:5" ht="12.75">
      <c r="A183" s="20"/>
      <c r="B183" s="19"/>
      <c r="C183" s="2"/>
      <c r="D183" s="3"/>
      <c r="E183" s="3"/>
    </row>
    <row r="184" spans="1:5" ht="12.75">
      <c r="A184" s="20"/>
      <c r="B184" s="19"/>
      <c r="C184" s="2"/>
      <c r="D184" s="3"/>
      <c r="E184" s="3"/>
    </row>
    <row r="185" spans="1:5" ht="12.75">
      <c r="A185" s="20"/>
      <c r="B185" s="19"/>
      <c r="C185" s="2"/>
      <c r="D185" s="3"/>
      <c r="E185" s="3"/>
    </row>
    <row r="186" spans="1:5" ht="12.75">
      <c r="A186" s="20"/>
      <c r="B186" s="19"/>
      <c r="C186" s="2"/>
      <c r="D186" s="3"/>
      <c r="E186" s="3"/>
    </row>
    <row r="187" spans="1:5" ht="12.75">
      <c r="A187" s="20"/>
      <c r="B187" s="19"/>
      <c r="C187" s="2"/>
      <c r="D187" s="3"/>
      <c r="E187" s="3"/>
    </row>
    <row r="188" spans="1:5" ht="12.75">
      <c r="A188" s="20"/>
      <c r="B188" s="19"/>
      <c r="C188" s="2"/>
      <c r="D188" s="3"/>
      <c r="E188" s="3"/>
    </row>
  </sheetData>
  <sheetProtection/>
  <mergeCells count="3">
    <mergeCell ref="A2:D2"/>
    <mergeCell ref="A3:D3"/>
    <mergeCell ref="A18:B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X188"/>
  <sheetViews>
    <sheetView zoomScale="120" zoomScaleNormal="120" zoomScalePageLayoutView="0" workbookViewId="0" topLeftCell="A1">
      <selection activeCell="A1" sqref="A1:IV16384"/>
    </sheetView>
  </sheetViews>
  <sheetFormatPr defaultColWidth="9.00390625" defaultRowHeight="12.75"/>
  <cols>
    <col min="1" max="1" width="4.25390625" style="5" customWidth="1"/>
    <col min="2" max="2" width="45.75390625" style="5" customWidth="1"/>
    <col min="3" max="3" width="21.75390625" style="25" customWidth="1"/>
    <col min="4" max="4" width="10.375" style="4" customWidth="1"/>
    <col min="5" max="6" width="9.125" style="4" customWidth="1"/>
    <col min="7" max="7" width="44.75390625" style="4" customWidth="1"/>
    <col min="8" max="17" width="9.125" style="4" customWidth="1"/>
    <col min="18" max="18" width="20.375" style="4" customWidth="1"/>
    <col min="19" max="24" width="9.125" style="4" customWidth="1"/>
    <col min="25" max="16384" width="9.125" style="5" customWidth="1"/>
  </cols>
  <sheetData>
    <row r="1" spans="1:5" ht="14.25" customHeight="1">
      <c r="A1" s="1"/>
      <c r="B1" s="1"/>
      <c r="C1" s="2"/>
      <c r="D1" s="3"/>
      <c r="E1" s="3"/>
    </row>
    <row r="2" spans="1:5" ht="14.25" customHeight="1">
      <c r="A2" s="46" t="s">
        <v>9</v>
      </c>
      <c r="B2" s="46"/>
      <c r="C2" s="46"/>
      <c r="D2" s="46"/>
      <c r="E2" s="3"/>
    </row>
    <row r="3" spans="1:5" ht="14.25" customHeight="1">
      <c r="A3" s="46" t="s">
        <v>20</v>
      </c>
      <c r="B3" s="46"/>
      <c r="C3" s="46"/>
      <c r="D3" s="46"/>
      <c r="E3" s="3"/>
    </row>
    <row r="4" spans="1:5" ht="14.25" customHeight="1" thickBot="1">
      <c r="A4" s="6"/>
      <c r="B4" s="6"/>
      <c r="C4" s="28"/>
      <c r="D4" s="3"/>
      <c r="E4" s="3"/>
    </row>
    <row r="5" spans="1:5" s="8" customFormat="1" ht="24" customHeight="1">
      <c r="A5" s="30" t="s">
        <v>0</v>
      </c>
      <c r="B5" s="29" t="s">
        <v>1</v>
      </c>
      <c r="C5" s="29" t="s">
        <v>14</v>
      </c>
      <c r="D5" s="37" t="s">
        <v>11</v>
      </c>
      <c r="E5" s="7"/>
    </row>
    <row r="6" spans="1:5" ht="12.75">
      <c r="A6" s="12" t="s">
        <v>2</v>
      </c>
      <c r="B6" s="32" t="s">
        <v>13</v>
      </c>
      <c r="C6" s="11">
        <v>2966803.0696</v>
      </c>
      <c r="D6" s="40">
        <f aca="true" t="shared" si="0" ref="D6:D12">C6/$C$12*100</f>
        <v>98.79525176700194</v>
      </c>
      <c r="E6" s="3"/>
    </row>
    <row r="7" spans="1:18" ht="12.75">
      <c r="A7" s="9"/>
      <c r="B7" s="26" t="s">
        <v>21</v>
      </c>
      <c r="C7" s="36">
        <f>1503606.42561+764132.02877</f>
        <v>2267738.45438</v>
      </c>
      <c r="D7" s="39">
        <f t="shared" si="0"/>
        <v>75.51623288983265</v>
      </c>
      <c r="E7" s="3"/>
      <c r="R7" s="10"/>
    </row>
    <row r="8" spans="1:18" ht="12.75">
      <c r="A8" s="9"/>
      <c r="B8" s="27" t="s">
        <v>5</v>
      </c>
      <c r="C8" s="36">
        <v>654651.42199</v>
      </c>
      <c r="D8" s="39">
        <f t="shared" si="0"/>
        <v>21.800048920620775</v>
      </c>
      <c r="E8" s="3"/>
      <c r="R8" s="10"/>
    </row>
    <row r="9" spans="1:18" ht="12.75">
      <c r="A9" s="9"/>
      <c r="B9" s="27" t="s">
        <v>19</v>
      </c>
      <c r="C9" s="36">
        <v>4505.08434</v>
      </c>
      <c r="D9" s="39">
        <f t="shared" si="0"/>
        <v>0.15002038597118142</v>
      </c>
      <c r="E9" s="3"/>
      <c r="R9" s="10"/>
    </row>
    <row r="10" spans="1:18" ht="12.75">
      <c r="A10" s="9"/>
      <c r="B10" s="27" t="s">
        <v>15</v>
      </c>
      <c r="C10" s="36">
        <f>C6-C7-C8-C9</f>
        <v>39908.10889000009</v>
      </c>
      <c r="D10" s="39">
        <f t="shared" si="0"/>
        <v>1.3289495705773513</v>
      </c>
      <c r="E10" s="3"/>
      <c r="R10" s="10"/>
    </row>
    <row r="11" spans="1:5" ht="13.5" customHeight="1">
      <c r="A11" s="12" t="s">
        <v>3</v>
      </c>
      <c r="B11" s="33" t="s">
        <v>16</v>
      </c>
      <c r="C11" s="11">
        <v>36178.36578</v>
      </c>
      <c r="D11" s="40">
        <f t="shared" si="0"/>
        <v>1.204748232998049</v>
      </c>
      <c r="E11" s="3"/>
    </row>
    <row r="12" spans="1:5" ht="13.5" thickBot="1">
      <c r="A12" s="34" t="s">
        <v>6</v>
      </c>
      <c r="B12" s="35" t="s">
        <v>10</v>
      </c>
      <c r="C12" s="38">
        <f>C6+C11</f>
        <v>3002981.43538</v>
      </c>
      <c r="D12" s="41">
        <f t="shared" si="0"/>
        <v>100</v>
      </c>
      <c r="E12" s="3"/>
    </row>
    <row r="13" spans="1:5" ht="14.25" customHeight="1">
      <c r="A13" s="13"/>
      <c r="B13" s="14"/>
      <c r="C13" s="2"/>
      <c r="D13" s="3"/>
      <c r="E13" s="3"/>
    </row>
    <row r="14" spans="1:5" ht="14.25" customHeight="1">
      <c r="A14" s="13"/>
      <c r="B14" s="14"/>
      <c r="C14" s="2"/>
      <c r="D14" s="3"/>
      <c r="E14" s="3"/>
    </row>
    <row r="15" spans="1:5" ht="14.25" customHeight="1">
      <c r="A15" s="13"/>
      <c r="B15" s="14"/>
      <c r="C15" s="2"/>
      <c r="D15" s="3"/>
      <c r="E15" s="3"/>
    </row>
    <row r="16" spans="1:5" ht="14.25" customHeight="1">
      <c r="A16" s="13"/>
      <c r="B16" s="14"/>
      <c r="C16" s="2"/>
      <c r="D16" s="3"/>
      <c r="E16" s="3"/>
    </row>
    <row r="17" spans="1:5" ht="14.25" customHeight="1">
      <c r="A17" s="13"/>
      <c r="B17" s="14"/>
      <c r="C17" s="2"/>
      <c r="D17" s="3"/>
      <c r="E17" s="3"/>
    </row>
    <row r="18" spans="1:5" ht="14.25" customHeight="1">
      <c r="A18" s="45" t="s">
        <v>8</v>
      </c>
      <c r="B18" s="45"/>
      <c r="C18" s="5"/>
      <c r="D18" s="31" t="s">
        <v>7</v>
      </c>
      <c r="E18" s="3"/>
    </row>
    <row r="19" spans="1:5" ht="14.25" customHeight="1">
      <c r="A19" s="13"/>
      <c r="C19" s="2"/>
      <c r="D19" s="3"/>
      <c r="E19" s="3"/>
    </row>
    <row r="20" spans="1:5" ht="14.25" customHeight="1">
      <c r="A20" s="15"/>
      <c r="B20" s="15"/>
      <c r="C20" s="16"/>
      <c r="D20" s="17"/>
      <c r="E20" s="17"/>
    </row>
    <row r="21" spans="1:5" ht="14.25" customHeight="1">
      <c r="A21" s="18"/>
      <c r="B21" s="18"/>
      <c r="C21" s="2"/>
      <c r="D21" s="3"/>
      <c r="E21" s="3"/>
    </row>
    <row r="22" spans="1:5" ht="14.25" customHeight="1">
      <c r="A22" s="18"/>
      <c r="B22" s="18"/>
      <c r="C22" s="2"/>
      <c r="D22" s="3"/>
      <c r="E22" s="3"/>
    </row>
    <row r="23" spans="3:24" s="21" customFormat="1" ht="14.25" customHeight="1">
      <c r="C23" s="22"/>
      <c r="D23" s="23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5" ht="14.25" customHeight="1">
      <c r="A24" s="18"/>
      <c r="B24" s="18"/>
      <c r="C24" s="2"/>
      <c r="D24" s="3"/>
      <c r="E24" s="3"/>
    </row>
    <row r="25" spans="1:5" ht="14.25" customHeight="1">
      <c r="A25" s="18"/>
      <c r="B25" s="18"/>
      <c r="C25" s="2"/>
      <c r="D25" s="3"/>
      <c r="E25" s="3"/>
    </row>
    <row r="26" spans="1:5" ht="14.25" customHeight="1">
      <c r="A26" s="20"/>
      <c r="B26" s="19"/>
      <c r="C26" s="2"/>
      <c r="D26" s="3"/>
      <c r="E26" s="3"/>
    </row>
    <row r="27" spans="1:5" ht="14.25" customHeight="1">
      <c r="A27" s="20"/>
      <c r="B27" s="19"/>
      <c r="C27" s="2"/>
      <c r="D27" s="3"/>
      <c r="E27" s="3"/>
    </row>
    <row r="28" spans="1:5" ht="14.25" customHeight="1">
      <c r="A28" s="20"/>
      <c r="B28" s="19"/>
      <c r="C28" s="2"/>
      <c r="D28" s="3"/>
      <c r="E28" s="3"/>
    </row>
    <row r="29" spans="1:5" ht="14.25" customHeight="1">
      <c r="A29" s="20"/>
      <c r="B29" s="19"/>
      <c r="C29" s="2"/>
      <c r="D29" s="3"/>
      <c r="E29" s="3"/>
    </row>
    <row r="30" spans="1:5" ht="14.25" customHeight="1">
      <c r="A30" s="20"/>
      <c r="B30" s="19"/>
      <c r="C30" s="2"/>
      <c r="D30" s="3"/>
      <c r="E30" s="3"/>
    </row>
    <row r="31" spans="1:5" ht="14.25" customHeight="1">
      <c r="A31" s="20"/>
      <c r="B31" s="19"/>
      <c r="C31" s="2"/>
      <c r="D31" s="3"/>
      <c r="E31" s="3"/>
    </row>
    <row r="32" spans="1:5" ht="14.25" customHeight="1">
      <c r="A32" s="20"/>
      <c r="B32" s="19"/>
      <c r="C32" s="2"/>
      <c r="D32" s="3"/>
      <c r="E32" s="3"/>
    </row>
    <row r="33" spans="1:5" ht="14.25" customHeight="1">
      <c r="A33" s="20"/>
      <c r="B33" s="19"/>
      <c r="C33" s="2"/>
      <c r="D33" s="3"/>
      <c r="E33" s="3"/>
    </row>
    <row r="34" spans="1:5" ht="14.25" customHeight="1">
      <c r="A34" s="20"/>
      <c r="B34" s="19"/>
      <c r="C34" s="2"/>
      <c r="D34" s="3"/>
      <c r="E34" s="3"/>
    </row>
    <row r="35" spans="1:5" ht="14.25" customHeight="1">
      <c r="A35" s="20"/>
      <c r="B35" s="19"/>
      <c r="C35" s="2"/>
      <c r="D35" s="3"/>
      <c r="E35" s="3"/>
    </row>
    <row r="36" spans="1:5" ht="14.25" customHeight="1">
      <c r="A36" s="20"/>
      <c r="B36" s="19"/>
      <c r="C36" s="2"/>
      <c r="D36" s="3"/>
      <c r="E36" s="3"/>
    </row>
    <row r="37" spans="1:5" ht="12.75">
      <c r="A37" s="20"/>
      <c r="B37" s="19"/>
      <c r="C37" s="2"/>
      <c r="D37" s="3"/>
      <c r="E37" s="3"/>
    </row>
    <row r="38" spans="1:5" ht="12.75">
      <c r="A38" s="20"/>
      <c r="B38" s="19"/>
      <c r="C38" s="2"/>
      <c r="D38" s="3"/>
      <c r="E38" s="3"/>
    </row>
    <row r="39" spans="1:5" ht="12.75">
      <c r="A39" s="20"/>
      <c r="B39" s="19"/>
      <c r="C39" s="2"/>
      <c r="D39" s="3"/>
      <c r="E39" s="3"/>
    </row>
    <row r="40" spans="1:5" ht="12.75">
      <c r="A40" s="20"/>
      <c r="B40" s="19"/>
      <c r="C40" s="2"/>
      <c r="D40" s="3"/>
      <c r="E40" s="3"/>
    </row>
    <row r="41" spans="1:5" ht="12.75">
      <c r="A41" s="20"/>
      <c r="B41" s="19"/>
      <c r="C41" s="2"/>
      <c r="D41" s="3"/>
      <c r="E41" s="3"/>
    </row>
    <row r="42" spans="1:5" ht="12.75">
      <c r="A42" s="20"/>
      <c r="B42" s="19"/>
      <c r="C42" s="2"/>
      <c r="D42" s="3"/>
      <c r="E42" s="3"/>
    </row>
    <row r="43" spans="1:5" ht="12.75">
      <c r="A43" s="20"/>
      <c r="B43" s="19"/>
      <c r="C43" s="2"/>
      <c r="D43" s="3"/>
      <c r="E43" s="3"/>
    </row>
    <row r="44" spans="1:5" ht="12.75">
      <c r="A44" s="20"/>
      <c r="B44" s="19"/>
      <c r="C44" s="2"/>
      <c r="D44" s="3"/>
      <c r="E44" s="3"/>
    </row>
    <row r="45" spans="1:5" ht="12.75">
      <c r="A45" s="20"/>
      <c r="B45" s="19"/>
      <c r="C45" s="2"/>
      <c r="D45" s="3"/>
      <c r="E45" s="3"/>
    </row>
    <row r="46" spans="1:5" ht="12.75">
      <c r="A46" s="20"/>
      <c r="B46" s="19"/>
      <c r="C46" s="2"/>
      <c r="D46" s="3"/>
      <c r="E46" s="3"/>
    </row>
    <row r="47" spans="1:5" ht="12.75">
      <c r="A47" s="20"/>
      <c r="B47" s="19"/>
      <c r="C47" s="2"/>
      <c r="D47" s="3"/>
      <c r="E47" s="3"/>
    </row>
    <row r="48" spans="1:5" ht="12.75">
      <c r="A48" s="20"/>
      <c r="B48" s="19"/>
      <c r="C48" s="2"/>
      <c r="D48" s="3"/>
      <c r="E48" s="3"/>
    </row>
    <row r="49" spans="1:5" ht="12.75">
      <c r="A49" s="20"/>
      <c r="B49" s="19"/>
      <c r="C49" s="2"/>
      <c r="D49" s="3"/>
      <c r="E49" s="3"/>
    </row>
    <row r="50" spans="1:5" ht="12.75">
      <c r="A50" s="20"/>
      <c r="B50" s="19"/>
      <c r="C50" s="2"/>
      <c r="D50" s="3"/>
      <c r="E50" s="3"/>
    </row>
    <row r="51" spans="1:5" ht="12.75">
      <c r="A51" s="20"/>
      <c r="B51" s="19"/>
      <c r="C51" s="2"/>
      <c r="D51" s="3"/>
      <c r="E51" s="3"/>
    </row>
    <row r="52" spans="1:5" ht="12.75">
      <c r="A52" s="20"/>
      <c r="B52" s="19"/>
      <c r="C52" s="2"/>
      <c r="D52" s="3"/>
      <c r="E52" s="3"/>
    </row>
    <row r="53" spans="1:5" ht="12.75">
      <c r="A53" s="20"/>
      <c r="B53" s="19"/>
      <c r="C53" s="2"/>
      <c r="D53" s="3"/>
      <c r="E53" s="3"/>
    </row>
    <row r="54" spans="1:5" ht="12.75">
      <c r="A54" s="20"/>
      <c r="B54" s="19"/>
      <c r="C54" s="2"/>
      <c r="D54" s="3"/>
      <c r="E54" s="3"/>
    </row>
    <row r="55" spans="1:5" ht="12.75">
      <c r="A55" s="20"/>
      <c r="B55" s="19"/>
      <c r="C55" s="2"/>
      <c r="D55" s="3"/>
      <c r="E55" s="3"/>
    </row>
    <row r="56" spans="1:5" ht="12.75">
      <c r="A56" s="20"/>
      <c r="B56" s="19"/>
      <c r="C56" s="2"/>
      <c r="D56" s="3"/>
      <c r="E56" s="3"/>
    </row>
    <row r="57" spans="1:5" ht="12.75">
      <c r="A57" s="20"/>
      <c r="B57" s="19"/>
      <c r="C57" s="2"/>
      <c r="D57" s="3"/>
      <c r="E57" s="3"/>
    </row>
    <row r="58" spans="1:5" ht="12.75">
      <c r="A58" s="20"/>
      <c r="B58" s="19"/>
      <c r="C58" s="2"/>
      <c r="D58" s="3"/>
      <c r="E58" s="3"/>
    </row>
    <row r="59" spans="1:5" ht="12.75">
      <c r="A59" s="20"/>
      <c r="B59" s="19"/>
      <c r="C59" s="2"/>
      <c r="D59" s="3"/>
      <c r="E59" s="3"/>
    </row>
    <row r="60" spans="1:5" ht="12.75">
      <c r="A60" s="20"/>
      <c r="B60" s="19"/>
      <c r="C60" s="2"/>
      <c r="D60" s="3"/>
      <c r="E60" s="3"/>
    </row>
    <row r="61" spans="1:5" ht="12.75">
      <c r="A61" s="20"/>
      <c r="B61" s="19"/>
      <c r="C61" s="2"/>
      <c r="D61" s="3"/>
      <c r="E61" s="3"/>
    </row>
    <row r="62" spans="1:5" ht="12.75">
      <c r="A62" s="20"/>
      <c r="B62" s="19"/>
      <c r="C62" s="2"/>
      <c r="D62" s="3"/>
      <c r="E62" s="3"/>
    </row>
    <row r="63" spans="1:5" ht="12.75">
      <c r="A63" s="20"/>
      <c r="B63" s="19"/>
      <c r="C63" s="2"/>
      <c r="D63" s="3"/>
      <c r="E63" s="3"/>
    </row>
    <row r="64" spans="1:5" ht="12.75">
      <c r="A64" s="20"/>
      <c r="B64" s="19"/>
      <c r="C64" s="2"/>
      <c r="D64" s="3"/>
      <c r="E64" s="3"/>
    </row>
    <row r="65" spans="1:5" ht="12.75">
      <c r="A65" s="20"/>
      <c r="B65" s="19"/>
      <c r="C65" s="2"/>
      <c r="D65" s="3"/>
      <c r="E65" s="3"/>
    </row>
    <row r="66" spans="1:5" ht="12.75">
      <c r="A66" s="20"/>
      <c r="B66" s="19"/>
      <c r="C66" s="2"/>
      <c r="D66" s="3"/>
      <c r="E66" s="3"/>
    </row>
    <row r="67" spans="1:5" ht="12.75">
      <c r="A67" s="20"/>
      <c r="B67" s="19"/>
      <c r="C67" s="2"/>
      <c r="D67" s="3"/>
      <c r="E67" s="3"/>
    </row>
    <row r="68" spans="1:5" ht="12.75">
      <c r="A68" s="20"/>
      <c r="B68" s="19"/>
      <c r="C68" s="2"/>
      <c r="D68" s="3"/>
      <c r="E68" s="3"/>
    </row>
    <row r="69" spans="1:5" ht="12.75">
      <c r="A69" s="20"/>
      <c r="B69" s="19"/>
      <c r="C69" s="2"/>
      <c r="D69" s="3"/>
      <c r="E69" s="3"/>
    </row>
    <row r="70" spans="1:5" ht="12.75">
      <c r="A70" s="20"/>
      <c r="B70" s="19"/>
      <c r="C70" s="2"/>
      <c r="D70" s="3"/>
      <c r="E70" s="3"/>
    </row>
    <row r="71" spans="1:5" ht="12.75">
      <c r="A71" s="20"/>
      <c r="B71" s="19"/>
      <c r="C71" s="2"/>
      <c r="D71" s="3"/>
      <c r="E71" s="3"/>
    </row>
    <row r="72" spans="1:5" ht="12.75">
      <c r="A72" s="20"/>
      <c r="B72" s="19"/>
      <c r="C72" s="2"/>
      <c r="D72" s="3"/>
      <c r="E72" s="3"/>
    </row>
    <row r="73" spans="1:5" ht="12.75">
      <c r="A73" s="20"/>
      <c r="B73" s="19"/>
      <c r="C73" s="2"/>
      <c r="D73" s="3"/>
      <c r="E73" s="3"/>
    </row>
    <row r="74" spans="1:5" ht="12.75">
      <c r="A74" s="20"/>
      <c r="B74" s="19"/>
      <c r="C74" s="2"/>
      <c r="D74" s="3"/>
      <c r="E74" s="3"/>
    </row>
    <row r="75" spans="1:5" ht="12.75">
      <c r="A75" s="20"/>
      <c r="B75" s="19"/>
      <c r="C75" s="2"/>
      <c r="D75" s="3"/>
      <c r="E75" s="3"/>
    </row>
    <row r="76" spans="1:5" ht="12.75">
      <c r="A76" s="20"/>
      <c r="B76" s="19"/>
      <c r="C76" s="2"/>
      <c r="D76" s="3"/>
      <c r="E76" s="3"/>
    </row>
    <row r="77" spans="1:5" ht="12.75">
      <c r="A77" s="20"/>
      <c r="B77" s="19"/>
      <c r="C77" s="2"/>
      <c r="D77" s="3"/>
      <c r="E77" s="3"/>
    </row>
    <row r="78" spans="1:5" ht="12.75">
      <c r="A78" s="20"/>
      <c r="B78" s="19"/>
      <c r="C78" s="2"/>
      <c r="D78" s="3"/>
      <c r="E78" s="3"/>
    </row>
    <row r="79" spans="1:5" ht="12.75">
      <c r="A79" s="20"/>
      <c r="B79" s="19"/>
      <c r="C79" s="2"/>
      <c r="D79" s="3"/>
      <c r="E79" s="3"/>
    </row>
    <row r="80" spans="1:5" ht="12.75">
      <c r="A80" s="20"/>
      <c r="B80" s="19"/>
      <c r="C80" s="2"/>
      <c r="D80" s="3"/>
      <c r="E80" s="3"/>
    </row>
    <row r="81" spans="1:5" ht="12.75">
      <c r="A81" s="20"/>
      <c r="B81" s="19"/>
      <c r="C81" s="2"/>
      <c r="D81" s="3"/>
      <c r="E81" s="3"/>
    </row>
    <row r="82" spans="1:5" ht="12.75">
      <c r="A82" s="20"/>
      <c r="B82" s="19"/>
      <c r="C82" s="2"/>
      <c r="D82" s="3"/>
      <c r="E82" s="3"/>
    </row>
    <row r="83" spans="1:5" ht="12.75">
      <c r="A83" s="20"/>
      <c r="B83" s="19"/>
      <c r="C83" s="2"/>
      <c r="D83" s="3"/>
      <c r="E83" s="3"/>
    </row>
    <row r="84" spans="1:5" ht="12.75">
      <c r="A84" s="20"/>
      <c r="B84" s="19"/>
      <c r="C84" s="2"/>
      <c r="D84" s="3"/>
      <c r="E84" s="3"/>
    </row>
    <row r="85" spans="1:5" ht="12.75">
      <c r="A85" s="20"/>
      <c r="B85" s="19"/>
      <c r="C85" s="2"/>
      <c r="D85" s="3"/>
      <c r="E85" s="3"/>
    </row>
    <row r="86" spans="1:5" ht="12.75">
      <c r="A86" s="20"/>
      <c r="B86" s="19"/>
      <c r="C86" s="2"/>
      <c r="D86" s="3"/>
      <c r="E86" s="3"/>
    </row>
    <row r="87" spans="1:5" ht="12.75">
      <c r="A87" s="20"/>
      <c r="B87" s="19"/>
      <c r="C87" s="2"/>
      <c r="D87" s="3"/>
      <c r="E87" s="3"/>
    </row>
    <row r="88" spans="1:5" ht="12.75">
      <c r="A88" s="20"/>
      <c r="B88" s="19"/>
      <c r="C88" s="2"/>
      <c r="D88" s="3"/>
      <c r="E88" s="3"/>
    </row>
    <row r="89" spans="1:5" ht="12.75">
      <c r="A89" s="20"/>
      <c r="B89" s="19"/>
      <c r="C89" s="2"/>
      <c r="D89" s="3"/>
      <c r="E89" s="3"/>
    </row>
    <row r="90" spans="1:5" ht="12.75">
      <c r="A90" s="20"/>
      <c r="B90" s="19"/>
      <c r="C90" s="2"/>
      <c r="D90" s="3"/>
      <c r="E90" s="3"/>
    </row>
    <row r="91" spans="1:5" ht="12.75">
      <c r="A91" s="20"/>
      <c r="B91" s="19"/>
      <c r="C91" s="2"/>
      <c r="D91" s="3"/>
      <c r="E91" s="3"/>
    </row>
    <row r="92" spans="1:5" ht="12.75">
      <c r="A92" s="20"/>
      <c r="B92" s="19"/>
      <c r="C92" s="2"/>
      <c r="D92" s="3"/>
      <c r="E92" s="3"/>
    </row>
    <row r="93" spans="1:5" ht="12.75">
      <c r="A93" s="20"/>
      <c r="B93" s="19"/>
      <c r="C93" s="2"/>
      <c r="D93" s="3"/>
      <c r="E93" s="3"/>
    </row>
    <row r="94" spans="1:5" ht="12.75">
      <c r="A94" s="20"/>
      <c r="B94" s="19"/>
      <c r="C94" s="2"/>
      <c r="D94" s="3"/>
      <c r="E94" s="3"/>
    </row>
    <row r="95" spans="1:5" ht="12.75">
      <c r="A95" s="20"/>
      <c r="B95" s="19"/>
      <c r="C95" s="2"/>
      <c r="D95" s="3"/>
      <c r="E95" s="3"/>
    </row>
    <row r="96" spans="1:5" ht="12.75">
      <c r="A96" s="20"/>
      <c r="B96" s="19"/>
      <c r="C96" s="2"/>
      <c r="D96" s="3"/>
      <c r="E96" s="3"/>
    </row>
    <row r="97" spans="1:5" ht="12.75">
      <c r="A97" s="20"/>
      <c r="B97" s="19"/>
      <c r="C97" s="2"/>
      <c r="D97" s="3"/>
      <c r="E97" s="3"/>
    </row>
    <row r="98" spans="1:5" ht="12.75">
      <c r="A98" s="20"/>
      <c r="B98" s="19"/>
      <c r="C98" s="2"/>
      <c r="D98" s="3"/>
      <c r="E98" s="3"/>
    </row>
    <row r="99" spans="1:5" ht="12.75">
      <c r="A99" s="20"/>
      <c r="B99" s="19"/>
      <c r="C99" s="2"/>
      <c r="D99" s="3"/>
      <c r="E99" s="3"/>
    </row>
    <row r="100" spans="1:5" ht="12.75">
      <c r="A100" s="20"/>
      <c r="B100" s="19"/>
      <c r="C100" s="2"/>
      <c r="D100" s="3"/>
      <c r="E100" s="3"/>
    </row>
    <row r="101" spans="1:5" ht="12.75">
      <c r="A101" s="20"/>
      <c r="B101" s="19"/>
      <c r="C101" s="2"/>
      <c r="D101" s="3"/>
      <c r="E101" s="3"/>
    </row>
    <row r="102" spans="1:5" ht="12.75">
      <c r="A102" s="20"/>
      <c r="B102" s="19"/>
      <c r="C102" s="2"/>
      <c r="D102" s="3"/>
      <c r="E102" s="3"/>
    </row>
    <row r="103" spans="1:5" ht="12.75">
      <c r="A103" s="20"/>
      <c r="B103" s="19"/>
      <c r="C103" s="2"/>
      <c r="D103" s="3"/>
      <c r="E103" s="3"/>
    </row>
    <row r="104" spans="1:5" ht="12.75">
      <c r="A104" s="20"/>
      <c r="B104" s="19"/>
      <c r="C104" s="2"/>
      <c r="D104" s="3"/>
      <c r="E104" s="3"/>
    </row>
    <row r="105" spans="1:5" ht="12.75">
      <c r="A105" s="20"/>
      <c r="B105" s="19"/>
      <c r="C105" s="2"/>
      <c r="D105" s="3"/>
      <c r="E105" s="3"/>
    </row>
    <row r="106" spans="1:5" ht="12.75">
      <c r="A106" s="20"/>
      <c r="B106" s="19"/>
      <c r="C106" s="2"/>
      <c r="D106" s="3"/>
      <c r="E106" s="3"/>
    </row>
    <row r="107" spans="1:5" ht="12.75">
      <c r="A107" s="20"/>
      <c r="B107" s="19"/>
      <c r="C107" s="2"/>
      <c r="D107" s="3"/>
      <c r="E107" s="3"/>
    </row>
    <row r="108" spans="1:5" ht="12.75">
      <c r="A108" s="20"/>
      <c r="B108" s="19"/>
      <c r="C108" s="2"/>
      <c r="D108" s="3"/>
      <c r="E108" s="3"/>
    </row>
    <row r="109" spans="1:5" ht="12.75">
      <c r="A109" s="20"/>
      <c r="B109" s="19"/>
      <c r="C109" s="2"/>
      <c r="D109" s="3"/>
      <c r="E109" s="3"/>
    </row>
    <row r="110" spans="1:5" ht="12.75">
      <c r="A110" s="20"/>
      <c r="B110" s="19"/>
      <c r="C110" s="2"/>
      <c r="D110" s="3"/>
      <c r="E110" s="3"/>
    </row>
    <row r="111" spans="1:5" ht="12.75">
      <c r="A111" s="20"/>
      <c r="B111" s="19"/>
      <c r="C111" s="2"/>
      <c r="D111" s="3"/>
      <c r="E111" s="3"/>
    </row>
    <row r="112" spans="1:5" ht="12.75">
      <c r="A112" s="20"/>
      <c r="B112" s="19"/>
      <c r="C112" s="2"/>
      <c r="D112" s="3"/>
      <c r="E112" s="3"/>
    </row>
    <row r="113" spans="1:5" ht="12.75">
      <c r="A113" s="20"/>
      <c r="B113" s="19"/>
      <c r="C113" s="2"/>
      <c r="D113" s="3"/>
      <c r="E113" s="3"/>
    </row>
    <row r="114" spans="1:5" ht="12.75">
      <c r="A114" s="20"/>
      <c r="B114" s="19"/>
      <c r="C114" s="2"/>
      <c r="D114" s="3"/>
      <c r="E114" s="3"/>
    </row>
    <row r="115" spans="1:5" ht="12.75">
      <c r="A115" s="20"/>
      <c r="B115" s="19"/>
      <c r="C115" s="2"/>
      <c r="D115" s="3"/>
      <c r="E115" s="3"/>
    </row>
    <row r="116" spans="1:5" ht="12.75">
      <c r="A116" s="20"/>
      <c r="B116" s="19"/>
      <c r="C116" s="2"/>
      <c r="D116" s="3"/>
      <c r="E116" s="3"/>
    </row>
    <row r="117" spans="1:5" ht="12.75">
      <c r="A117" s="20"/>
      <c r="B117" s="19"/>
      <c r="C117" s="2"/>
      <c r="D117" s="3"/>
      <c r="E117" s="3"/>
    </row>
    <row r="118" spans="1:5" ht="12.75">
      <c r="A118" s="20"/>
      <c r="B118" s="19"/>
      <c r="C118" s="2"/>
      <c r="D118" s="3"/>
      <c r="E118" s="3"/>
    </row>
    <row r="119" spans="1:5" ht="12.75">
      <c r="A119" s="20"/>
      <c r="B119" s="19"/>
      <c r="C119" s="2"/>
      <c r="D119" s="3"/>
      <c r="E119" s="3"/>
    </row>
    <row r="120" spans="1:5" ht="12.75">
      <c r="A120" s="20"/>
      <c r="B120" s="19"/>
      <c r="C120" s="2"/>
      <c r="D120" s="3"/>
      <c r="E120" s="3"/>
    </row>
    <row r="121" spans="1:5" ht="12.75">
      <c r="A121" s="20"/>
      <c r="B121" s="19"/>
      <c r="C121" s="2"/>
      <c r="D121" s="3"/>
      <c r="E121" s="3"/>
    </row>
    <row r="122" spans="1:5" ht="12.75">
      <c r="A122" s="20"/>
      <c r="B122" s="19"/>
      <c r="C122" s="2"/>
      <c r="D122" s="3"/>
      <c r="E122" s="3"/>
    </row>
    <row r="123" spans="1:5" ht="12.75">
      <c r="A123" s="20"/>
      <c r="B123" s="19"/>
      <c r="C123" s="2"/>
      <c r="D123" s="3"/>
      <c r="E123" s="3"/>
    </row>
    <row r="124" spans="1:5" ht="12.75">
      <c r="A124" s="20"/>
      <c r="B124" s="19"/>
      <c r="C124" s="2"/>
      <c r="D124" s="3"/>
      <c r="E124" s="3"/>
    </row>
    <row r="125" spans="1:5" ht="12.75">
      <c r="A125" s="20"/>
      <c r="B125" s="19"/>
      <c r="C125" s="2"/>
      <c r="D125" s="3"/>
      <c r="E125" s="3"/>
    </row>
    <row r="126" spans="1:5" ht="12.75">
      <c r="A126" s="20"/>
      <c r="B126" s="19"/>
      <c r="C126" s="2"/>
      <c r="D126" s="3"/>
      <c r="E126" s="3"/>
    </row>
    <row r="127" spans="1:5" ht="12.75">
      <c r="A127" s="20"/>
      <c r="B127" s="19"/>
      <c r="C127" s="2"/>
      <c r="D127" s="3"/>
      <c r="E127" s="3"/>
    </row>
    <row r="128" spans="1:5" ht="12.75">
      <c r="A128" s="20"/>
      <c r="B128" s="19"/>
      <c r="C128" s="2"/>
      <c r="D128" s="3"/>
      <c r="E128" s="3"/>
    </row>
    <row r="129" spans="1:5" ht="12.75">
      <c r="A129" s="20"/>
      <c r="B129" s="19"/>
      <c r="C129" s="2"/>
      <c r="D129" s="3"/>
      <c r="E129" s="3"/>
    </row>
    <row r="130" spans="1:5" ht="12.75">
      <c r="A130" s="20"/>
      <c r="B130" s="19"/>
      <c r="C130" s="2"/>
      <c r="D130" s="3"/>
      <c r="E130" s="3"/>
    </row>
    <row r="131" spans="1:5" ht="12.75">
      <c r="A131" s="20"/>
      <c r="B131" s="19"/>
      <c r="C131" s="2"/>
      <c r="D131" s="3"/>
      <c r="E131" s="3"/>
    </row>
    <row r="132" spans="1:5" ht="12.75">
      <c r="A132" s="20"/>
      <c r="B132" s="19"/>
      <c r="C132" s="2"/>
      <c r="D132" s="3"/>
      <c r="E132" s="3"/>
    </row>
    <row r="133" spans="1:5" ht="12.75">
      <c r="A133" s="20"/>
      <c r="B133" s="19"/>
      <c r="C133" s="2"/>
      <c r="D133" s="3"/>
      <c r="E133" s="3"/>
    </row>
    <row r="134" spans="1:5" ht="12.75">
      <c r="A134" s="20"/>
      <c r="B134" s="19"/>
      <c r="C134" s="2"/>
      <c r="D134" s="3"/>
      <c r="E134" s="3"/>
    </row>
    <row r="135" spans="1:5" ht="12.75">
      <c r="A135" s="20"/>
      <c r="B135" s="19"/>
      <c r="C135" s="2"/>
      <c r="D135" s="3"/>
      <c r="E135" s="3"/>
    </row>
    <row r="136" spans="1:5" ht="12.75">
      <c r="A136" s="20"/>
      <c r="B136" s="19"/>
      <c r="C136" s="2"/>
      <c r="D136" s="3"/>
      <c r="E136" s="3"/>
    </row>
    <row r="137" spans="1:5" ht="12.75">
      <c r="A137" s="20"/>
      <c r="B137" s="19"/>
      <c r="C137" s="2"/>
      <c r="D137" s="3"/>
      <c r="E137" s="3"/>
    </row>
    <row r="138" spans="1:5" ht="12.75">
      <c r="A138" s="20"/>
      <c r="B138" s="19"/>
      <c r="C138" s="2"/>
      <c r="D138" s="3"/>
      <c r="E138" s="3"/>
    </row>
    <row r="139" spans="1:5" ht="12.75">
      <c r="A139" s="20"/>
      <c r="B139" s="19"/>
      <c r="C139" s="2"/>
      <c r="D139" s="3"/>
      <c r="E139" s="3"/>
    </row>
    <row r="140" spans="1:5" ht="12.75">
      <c r="A140" s="20"/>
      <c r="B140" s="19"/>
      <c r="C140" s="2"/>
      <c r="D140" s="3"/>
      <c r="E140" s="3"/>
    </row>
    <row r="141" spans="1:5" ht="12.75">
      <c r="A141" s="20"/>
      <c r="B141" s="19"/>
      <c r="C141" s="2"/>
      <c r="D141" s="3"/>
      <c r="E141" s="3"/>
    </row>
    <row r="142" spans="1:5" ht="12.75">
      <c r="A142" s="20"/>
      <c r="B142" s="19"/>
      <c r="C142" s="2"/>
      <c r="D142" s="3"/>
      <c r="E142" s="3"/>
    </row>
    <row r="143" spans="1:5" ht="12.75">
      <c r="A143" s="20"/>
      <c r="B143" s="19"/>
      <c r="C143" s="2"/>
      <c r="D143" s="3"/>
      <c r="E143" s="3"/>
    </row>
    <row r="144" spans="1:5" ht="12.75">
      <c r="A144" s="20"/>
      <c r="B144" s="19"/>
      <c r="C144" s="2"/>
      <c r="D144" s="3"/>
      <c r="E144" s="3"/>
    </row>
    <row r="145" spans="1:5" ht="12.75">
      <c r="A145" s="20"/>
      <c r="B145" s="19"/>
      <c r="C145" s="2"/>
      <c r="D145" s="3"/>
      <c r="E145" s="3"/>
    </row>
    <row r="146" spans="1:5" ht="12.75">
      <c r="A146" s="20"/>
      <c r="B146" s="19"/>
      <c r="C146" s="2"/>
      <c r="D146" s="3"/>
      <c r="E146" s="3"/>
    </row>
    <row r="147" spans="1:5" ht="12.75">
      <c r="A147" s="20"/>
      <c r="B147" s="19"/>
      <c r="C147" s="2"/>
      <c r="D147" s="3"/>
      <c r="E147" s="3"/>
    </row>
    <row r="148" spans="1:5" ht="12.75">
      <c r="A148" s="20"/>
      <c r="B148" s="19"/>
      <c r="C148" s="2"/>
      <c r="D148" s="3"/>
      <c r="E148" s="3"/>
    </row>
    <row r="149" spans="1:5" ht="12.75">
      <c r="A149" s="20"/>
      <c r="B149" s="19"/>
      <c r="C149" s="2"/>
      <c r="D149" s="3"/>
      <c r="E149" s="3"/>
    </row>
    <row r="150" spans="1:5" ht="12.75">
      <c r="A150" s="20"/>
      <c r="B150" s="19"/>
      <c r="C150" s="2"/>
      <c r="D150" s="3"/>
      <c r="E150" s="3"/>
    </row>
    <row r="151" spans="1:5" ht="12.75">
      <c r="A151" s="20"/>
      <c r="B151" s="19"/>
      <c r="C151" s="2"/>
      <c r="D151" s="3"/>
      <c r="E151" s="3"/>
    </row>
    <row r="152" spans="1:5" ht="12.75">
      <c r="A152" s="20"/>
      <c r="B152" s="19"/>
      <c r="C152" s="2"/>
      <c r="D152" s="3"/>
      <c r="E152" s="3"/>
    </row>
    <row r="153" spans="1:5" ht="12.75">
      <c r="A153" s="20"/>
      <c r="B153" s="19"/>
      <c r="C153" s="2"/>
      <c r="D153" s="3"/>
      <c r="E153" s="3"/>
    </row>
    <row r="154" spans="1:5" ht="12.75">
      <c r="A154" s="20"/>
      <c r="B154" s="19"/>
      <c r="C154" s="2"/>
      <c r="D154" s="3"/>
      <c r="E154" s="3"/>
    </row>
    <row r="155" spans="1:5" ht="12.75">
      <c r="A155" s="20"/>
      <c r="B155" s="19"/>
      <c r="C155" s="2"/>
      <c r="D155" s="3"/>
      <c r="E155" s="3"/>
    </row>
    <row r="156" spans="1:5" ht="12.75">
      <c r="A156" s="20"/>
      <c r="B156" s="19"/>
      <c r="C156" s="2"/>
      <c r="D156" s="3"/>
      <c r="E156" s="3"/>
    </row>
    <row r="157" spans="1:5" ht="12.75">
      <c r="A157" s="20"/>
      <c r="B157" s="19"/>
      <c r="C157" s="2"/>
      <c r="D157" s="3"/>
      <c r="E157" s="3"/>
    </row>
    <row r="158" spans="1:5" ht="12.75">
      <c r="A158" s="20"/>
      <c r="B158" s="19"/>
      <c r="C158" s="2"/>
      <c r="D158" s="3"/>
      <c r="E158" s="3"/>
    </row>
    <row r="159" spans="1:5" ht="12.75">
      <c r="A159" s="20"/>
      <c r="B159" s="19"/>
      <c r="C159" s="2"/>
      <c r="D159" s="3"/>
      <c r="E159" s="3"/>
    </row>
    <row r="160" spans="1:5" ht="12.75">
      <c r="A160" s="20"/>
      <c r="B160" s="19"/>
      <c r="C160" s="2"/>
      <c r="D160" s="3"/>
      <c r="E160" s="3"/>
    </row>
    <row r="161" spans="1:5" ht="12.75">
      <c r="A161" s="20"/>
      <c r="B161" s="19"/>
      <c r="C161" s="2"/>
      <c r="D161" s="3"/>
      <c r="E161" s="3"/>
    </row>
    <row r="162" spans="1:5" ht="12.75">
      <c r="A162" s="20"/>
      <c r="B162" s="19"/>
      <c r="C162" s="2"/>
      <c r="D162" s="3"/>
      <c r="E162" s="3"/>
    </row>
    <row r="163" spans="1:5" ht="12.75">
      <c r="A163" s="20"/>
      <c r="B163" s="19"/>
      <c r="C163" s="2"/>
      <c r="D163" s="3"/>
      <c r="E163" s="3"/>
    </row>
    <row r="164" spans="1:5" ht="12.75">
      <c r="A164" s="20"/>
      <c r="B164" s="19"/>
      <c r="C164" s="2"/>
      <c r="D164" s="3"/>
      <c r="E164" s="3"/>
    </row>
    <row r="165" spans="1:5" ht="12.75">
      <c r="A165" s="20"/>
      <c r="B165" s="19"/>
      <c r="C165" s="2"/>
      <c r="D165" s="3"/>
      <c r="E165" s="3"/>
    </row>
    <row r="166" spans="1:5" ht="12.75">
      <c r="A166" s="20"/>
      <c r="B166" s="19"/>
      <c r="C166" s="2"/>
      <c r="D166" s="3"/>
      <c r="E166" s="3"/>
    </row>
    <row r="167" spans="1:5" ht="12.75">
      <c r="A167" s="20"/>
      <c r="B167" s="19"/>
      <c r="C167" s="2"/>
      <c r="D167" s="3"/>
      <c r="E167" s="3"/>
    </row>
    <row r="168" spans="1:5" ht="12.75">
      <c r="A168" s="20"/>
      <c r="B168" s="19"/>
      <c r="C168" s="2"/>
      <c r="D168" s="3"/>
      <c r="E168" s="3"/>
    </row>
    <row r="169" spans="1:5" ht="12.75">
      <c r="A169" s="20"/>
      <c r="B169" s="19"/>
      <c r="C169" s="2"/>
      <c r="D169" s="3"/>
      <c r="E169" s="3"/>
    </row>
    <row r="170" spans="1:5" ht="12.75">
      <c r="A170" s="20"/>
      <c r="B170" s="19"/>
      <c r="C170" s="2"/>
      <c r="D170" s="3"/>
      <c r="E170" s="3"/>
    </row>
    <row r="171" spans="1:5" ht="12.75">
      <c r="A171" s="20"/>
      <c r="B171" s="19"/>
      <c r="C171" s="2"/>
      <c r="D171" s="3"/>
      <c r="E171" s="3"/>
    </row>
    <row r="172" spans="1:5" ht="12.75">
      <c r="A172" s="20"/>
      <c r="B172" s="19"/>
      <c r="C172" s="2"/>
      <c r="D172" s="3"/>
      <c r="E172" s="3"/>
    </row>
    <row r="173" spans="1:5" ht="12.75">
      <c r="A173" s="20"/>
      <c r="B173" s="19"/>
      <c r="C173" s="2"/>
      <c r="D173" s="3"/>
      <c r="E173" s="3"/>
    </row>
    <row r="174" spans="1:5" ht="12.75">
      <c r="A174" s="20"/>
      <c r="B174" s="19"/>
      <c r="C174" s="2"/>
      <c r="D174" s="3"/>
      <c r="E174" s="3"/>
    </row>
    <row r="175" spans="1:5" ht="12.75">
      <c r="A175" s="20"/>
      <c r="B175" s="19"/>
      <c r="C175" s="2"/>
      <c r="D175" s="3"/>
      <c r="E175" s="3"/>
    </row>
    <row r="176" spans="1:5" ht="12.75">
      <c r="A176" s="20"/>
      <c r="B176" s="19"/>
      <c r="C176" s="2"/>
      <c r="D176" s="3"/>
      <c r="E176" s="3"/>
    </row>
    <row r="177" spans="1:5" ht="12.75">
      <c r="A177" s="20"/>
      <c r="B177" s="19"/>
      <c r="C177" s="2"/>
      <c r="D177" s="3"/>
      <c r="E177" s="3"/>
    </row>
    <row r="178" spans="1:5" ht="12.75">
      <c r="A178" s="20"/>
      <c r="B178" s="19"/>
      <c r="C178" s="2"/>
      <c r="D178" s="3"/>
      <c r="E178" s="3"/>
    </row>
    <row r="179" spans="1:5" ht="12.75">
      <c r="A179" s="20"/>
      <c r="B179" s="19"/>
      <c r="C179" s="2"/>
      <c r="D179" s="3"/>
      <c r="E179" s="3"/>
    </row>
    <row r="180" spans="1:5" ht="12.75">
      <c r="A180" s="20"/>
      <c r="B180" s="19"/>
      <c r="C180" s="2"/>
      <c r="D180" s="3"/>
      <c r="E180" s="3"/>
    </row>
    <row r="181" spans="1:5" ht="12.75">
      <c r="A181" s="20"/>
      <c r="B181" s="19"/>
      <c r="C181" s="2"/>
      <c r="D181" s="3"/>
      <c r="E181" s="3"/>
    </row>
    <row r="182" spans="1:5" ht="12.75">
      <c r="A182" s="20"/>
      <c r="B182" s="19"/>
      <c r="C182" s="2"/>
      <c r="D182" s="3"/>
      <c r="E182" s="3"/>
    </row>
    <row r="183" spans="1:5" ht="12.75">
      <c r="A183" s="20"/>
      <c r="B183" s="19"/>
      <c r="C183" s="2"/>
      <c r="D183" s="3"/>
      <c r="E183" s="3"/>
    </row>
    <row r="184" spans="1:5" ht="12.75">
      <c r="A184" s="20"/>
      <c r="B184" s="19"/>
      <c r="C184" s="2"/>
      <c r="D184" s="3"/>
      <c r="E184" s="3"/>
    </row>
    <row r="185" spans="1:5" ht="12.75">
      <c r="A185" s="20"/>
      <c r="B185" s="19"/>
      <c r="C185" s="2"/>
      <c r="D185" s="3"/>
      <c r="E185" s="3"/>
    </row>
    <row r="186" spans="1:5" ht="12.75">
      <c r="A186" s="20"/>
      <c r="B186" s="19"/>
      <c r="C186" s="2"/>
      <c r="D186" s="3"/>
      <c r="E186" s="3"/>
    </row>
    <row r="187" spans="1:5" ht="12.75">
      <c r="A187" s="20"/>
      <c r="B187" s="19"/>
      <c r="C187" s="2"/>
      <c r="D187" s="3"/>
      <c r="E187" s="3"/>
    </row>
    <row r="188" spans="1:5" ht="12.75">
      <c r="A188" s="20"/>
      <c r="B188" s="19"/>
      <c r="C188" s="2"/>
      <c r="D188" s="3"/>
      <c r="E188" s="3"/>
    </row>
  </sheetData>
  <sheetProtection/>
  <mergeCells count="3">
    <mergeCell ref="A2:D2"/>
    <mergeCell ref="A3:D3"/>
    <mergeCell ref="A18:B1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8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4.25390625" style="5" customWidth="1"/>
    <col min="2" max="2" width="45.75390625" style="5" customWidth="1"/>
    <col min="3" max="3" width="21.75390625" style="25" customWidth="1"/>
    <col min="4" max="4" width="10.375" style="4" customWidth="1"/>
    <col min="5" max="6" width="9.125" style="4" customWidth="1"/>
    <col min="7" max="7" width="44.75390625" style="4" customWidth="1"/>
    <col min="8" max="17" width="9.125" style="4" customWidth="1"/>
    <col min="18" max="18" width="20.375" style="4" customWidth="1"/>
    <col min="19" max="24" width="9.125" style="4" customWidth="1"/>
    <col min="25" max="16384" width="9.125" style="5" customWidth="1"/>
  </cols>
  <sheetData>
    <row r="1" spans="1:5" ht="14.25" customHeight="1">
      <c r="A1" s="1"/>
      <c r="B1" s="1"/>
      <c r="C1" s="2"/>
      <c r="D1" s="3"/>
      <c r="E1" s="3"/>
    </row>
    <row r="2" spans="1:5" ht="14.25" customHeight="1">
      <c r="A2" s="46" t="s">
        <v>9</v>
      </c>
      <c r="B2" s="46"/>
      <c r="C2" s="46"/>
      <c r="D2" s="46"/>
      <c r="E2" s="3"/>
    </row>
    <row r="3" spans="1:5" ht="14.25" customHeight="1">
      <c r="A3" s="46" t="s">
        <v>22</v>
      </c>
      <c r="B3" s="46"/>
      <c r="C3" s="46"/>
      <c r="D3" s="46"/>
      <c r="E3" s="3"/>
    </row>
    <row r="4" spans="1:5" ht="14.25" customHeight="1" thickBot="1">
      <c r="A4" s="6"/>
      <c r="B4" s="6"/>
      <c r="C4" s="28"/>
      <c r="D4" s="3"/>
      <c r="E4" s="3"/>
    </row>
    <row r="5" spans="1:5" s="8" customFormat="1" ht="24" customHeight="1">
      <c r="A5" s="30" t="s">
        <v>0</v>
      </c>
      <c r="B5" s="29" t="s">
        <v>1</v>
      </c>
      <c r="C5" s="29" t="s">
        <v>14</v>
      </c>
      <c r="D5" s="37" t="s">
        <v>11</v>
      </c>
      <c r="E5" s="7"/>
    </row>
    <row r="6" spans="1:5" ht="12.75">
      <c r="A6" s="12" t="s">
        <v>2</v>
      </c>
      <c r="B6" s="32" t="s">
        <v>13</v>
      </c>
      <c r="C6" s="11">
        <f>3018444794.04/1000</f>
        <v>3018444.79404</v>
      </c>
      <c r="D6" s="40">
        <f aca="true" t="shared" si="0" ref="D6:D12">C6/$C$12*100</f>
        <v>98.98249372258134</v>
      </c>
      <c r="E6" s="3"/>
    </row>
    <row r="7" spans="1:18" ht="12.75">
      <c r="A7" s="9"/>
      <c r="B7" s="26" t="s">
        <v>21</v>
      </c>
      <c r="C7" s="36">
        <f>(1505418953.23+807446525.65)/1000</f>
        <v>2312865.4788800003</v>
      </c>
      <c r="D7" s="39">
        <f t="shared" si="0"/>
        <v>75.84475064657448</v>
      </c>
      <c r="E7" s="3"/>
      <c r="R7" s="10"/>
    </row>
    <row r="8" spans="1:18" ht="12.75">
      <c r="A8" s="9"/>
      <c r="B8" s="27" t="s">
        <v>5</v>
      </c>
      <c r="C8" s="36">
        <f>671278297.47/1000</f>
        <v>671278.29747</v>
      </c>
      <c r="D8" s="39">
        <f t="shared" si="0"/>
        <v>22.012925330496817</v>
      </c>
      <c r="E8" s="3"/>
      <c r="R8" s="10"/>
    </row>
    <row r="9" spans="1:18" ht="12.75">
      <c r="A9" s="9"/>
      <c r="B9" s="27" t="s">
        <v>19</v>
      </c>
      <c r="C9" s="36">
        <f>5678288.82/1000</f>
        <v>5678.288820000001</v>
      </c>
      <c r="D9" s="39">
        <f t="shared" si="0"/>
        <v>0.18620555479114242</v>
      </c>
      <c r="E9" s="3"/>
      <c r="R9" s="10"/>
    </row>
    <row r="10" spans="1:18" ht="12.75">
      <c r="A10" s="9"/>
      <c r="B10" s="27" t="s">
        <v>15</v>
      </c>
      <c r="C10" s="36">
        <f>C6-C7-C8-C9</f>
        <v>28622.728869999773</v>
      </c>
      <c r="D10" s="39">
        <f t="shared" si="0"/>
        <v>0.9386121907188856</v>
      </c>
      <c r="E10" s="3"/>
      <c r="R10" s="10"/>
    </row>
    <row r="11" spans="1:5" ht="13.5" customHeight="1">
      <c r="A11" s="12" t="s">
        <v>3</v>
      </c>
      <c r="B11" s="33" t="s">
        <v>16</v>
      </c>
      <c r="C11" s="11">
        <f>31028583.04/1000</f>
        <v>31028.583039999998</v>
      </c>
      <c r="D11" s="40">
        <f t="shared" si="0"/>
        <v>1.0175062774186663</v>
      </c>
      <c r="E11" s="3"/>
    </row>
    <row r="12" spans="1:5" ht="13.5" thickBot="1">
      <c r="A12" s="34" t="s">
        <v>6</v>
      </c>
      <c r="B12" s="35" t="s">
        <v>10</v>
      </c>
      <c r="C12" s="38">
        <f>C6+C11</f>
        <v>3049473.37708</v>
      </c>
      <c r="D12" s="41">
        <f t="shared" si="0"/>
        <v>100</v>
      </c>
      <c r="E12" s="3"/>
    </row>
    <row r="13" spans="1:5" ht="14.25" customHeight="1">
      <c r="A13" s="13"/>
      <c r="B13" s="14"/>
      <c r="C13" s="2"/>
      <c r="D13" s="3"/>
      <c r="E13" s="3"/>
    </row>
    <row r="14" spans="1:5" ht="14.25" customHeight="1">
      <c r="A14" s="13"/>
      <c r="B14" s="14"/>
      <c r="C14" s="2"/>
      <c r="D14" s="3"/>
      <c r="E14" s="3"/>
    </row>
    <row r="15" spans="1:5" ht="14.25" customHeight="1">
      <c r="A15" s="13"/>
      <c r="B15" s="14"/>
      <c r="C15" s="2"/>
      <c r="D15" s="3"/>
      <c r="E15" s="3"/>
    </row>
    <row r="16" spans="1:5" ht="14.25" customHeight="1">
      <c r="A16" s="13"/>
      <c r="B16" s="14"/>
      <c r="C16" s="2"/>
      <c r="D16" s="3"/>
      <c r="E16" s="3"/>
    </row>
    <row r="17" spans="1:5" ht="14.25" customHeight="1">
      <c r="A17" s="13"/>
      <c r="B17" s="14"/>
      <c r="C17" s="2"/>
      <c r="D17" s="3"/>
      <c r="E17" s="3"/>
    </row>
    <row r="18" spans="1:5" ht="14.25" customHeight="1">
      <c r="A18" s="45" t="s">
        <v>8</v>
      </c>
      <c r="B18" s="45"/>
      <c r="C18" s="5"/>
      <c r="D18" s="31" t="s">
        <v>23</v>
      </c>
      <c r="E18" s="3"/>
    </row>
    <row r="19" spans="1:5" ht="14.25" customHeight="1">
      <c r="A19" s="13"/>
      <c r="C19" s="2"/>
      <c r="D19" s="3"/>
      <c r="E19" s="3"/>
    </row>
    <row r="20" spans="1:5" ht="14.25" customHeight="1">
      <c r="A20" s="15"/>
      <c r="B20" s="15"/>
      <c r="C20" s="16"/>
      <c r="D20" s="17"/>
      <c r="E20" s="17"/>
    </row>
    <row r="21" spans="1:5" ht="14.25" customHeight="1">
      <c r="A21" s="18"/>
      <c r="B21" s="18"/>
      <c r="C21" s="2"/>
      <c r="D21" s="3"/>
      <c r="E21" s="3"/>
    </row>
    <row r="22" spans="1:5" ht="14.25" customHeight="1">
      <c r="A22" s="18"/>
      <c r="B22" s="18"/>
      <c r="C22" s="2"/>
      <c r="D22" s="3"/>
      <c r="E22" s="3"/>
    </row>
    <row r="23" spans="3:24" s="21" customFormat="1" ht="14.25" customHeight="1">
      <c r="C23" s="22"/>
      <c r="D23" s="23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5" ht="14.25" customHeight="1">
      <c r="A24" s="18"/>
      <c r="B24" s="18"/>
      <c r="C24" s="2"/>
      <c r="D24" s="3"/>
      <c r="E24" s="3"/>
    </row>
    <row r="25" spans="1:5" ht="14.25" customHeight="1">
      <c r="A25" s="18"/>
      <c r="B25" s="18"/>
      <c r="C25" s="2"/>
      <c r="D25" s="3"/>
      <c r="E25" s="3"/>
    </row>
    <row r="26" spans="1:5" ht="14.25" customHeight="1">
      <c r="A26" s="20"/>
      <c r="B26" s="19"/>
      <c r="C26" s="2"/>
      <c r="D26" s="3"/>
      <c r="E26" s="3"/>
    </row>
    <row r="27" spans="1:5" ht="14.25" customHeight="1">
      <c r="A27" s="20"/>
      <c r="B27" s="19"/>
      <c r="C27" s="2"/>
      <c r="D27" s="3"/>
      <c r="E27" s="3"/>
    </row>
    <row r="28" spans="1:5" ht="14.25" customHeight="1">
      <c r="A28" s="20"/>
      <c r="B28" s="19"/>
      <c r="C28" s="2"/>
      <c r="D28" s="3"/>
      <c r="E28" s="3"/>
    </row>
    <row r="29" spans="1:5" ht="14.25" customHeight="1">
      <c r="A29" s="20"/>
      <c r="B29" s="19"/>
      <c r="C29" s="2"/>
      <c r="D29" s="3"/>
      <c r="E29" s="3"/>
    </row>
    <row r="30" spans="1:5" ht="14.25" customHeight="1">
      <c r="A30" s="20"/>
      <c r="B30" s="19"/>
      <c r="C30" s="2"/>
      <c r="D30" s="3"/>
      <c r="E30" s="3"/>
    </row>
    <row r="31" spans="1:5" ht="14.25" customHeight="1">
      <c r="A31" s="20"/>
      <c r="B31" s="19"/>
      <c r="C31" s="2"/>
      <c r="D31" s="3"/>
      <c r="E31" s="3"/>
    </row>
    <row r="32" spans="1:5" ht="14.25" customHeight="1">
      <c r="A32" s="20"/>
      <c r="B32" s="19"/>
      <c r="C32" s="2"/>
      <c r="D32" s="3"/>
      <c r="E32" s="3"/>
    </row>
    <row r="33" spans="1:5" ht="14.25" customHeight="1">
      <c r="A33" s="20"/>
      <c r="B33" s="19"/>
      <c r="C33" s="2"/>
      <c r="D33" s="3"/>
      <c r="E33" s="3"/>
    </row>
    <row r="34" spans="1:5" ht="14.25" customHeight="1">
      <c r="A34" s="20"/>
      <c r="B34" s="19"/>
      <c r="C34" s="2"/>
      <c r="D34" s="3"/>
      <c r="E34" s="3"/>
    </row>
    <row r="35" spans="1:5" ht="14.25" customHeight="1">
      <c r="A35" s="20"/>
      <c r="B35" s="19"/>
      <c r="C35" s="2"/>
      <c r="D35" s="3"/>
      <c r="E35" s="3"/>
    </row>
    <row r="36" spans="1:5" ht="14.25" customHeight="1">
      <c r="A36" s="20"/>
      <c r="B36" s="19"/>
      <c r="C36" s="2"/>
      <c r="D36" s="3"/>
      <c r="E36" s="3"/>
    </row>
    <row r="37" spans="1:5" ht="12.75">
      <c r="A37" s="20"/>
      <c r="B37" s="19"/>
      <c r="C37" s="2"/>
      <c r="D37" s="3"/>
      <c r="E37" s="3"/>
    </row>
    <row r="38" spans="1:5" ht="12.75">
      <c r="A38" s="20"/>
      <c r="B38" s="19"/>
      <c r="C38" s="2"/>
      <c r="D38" s="3"/>
      <c r="E38" s="3"/>
    </row>
    <row r="39" spans="1:5" ht="12.75">
      <c r="A39" s="20"/>
      <c r="B39" s="19"/>
      <c r="C39" s="2"/>
      <c r="D39" s="3"/>
      <c r="E39" s="3"/>
    </row>
    <row r="40" spans="1:5" ht="12.75">
      <c r="A40" s="20"/>
      <c r="B40" s="19"/>
      <c r="C40" s="2"/>
      <c r="D40" s="3"/>
      <c r="E40" s="3"/>
    </row>
    <row r="41" spans="1:5" ht="12.75">
      <c r="A41" s="20"/>
      <c r="B41" s="19"/>
      <c r="C41" s="2"/>
      <c r="D41" s="3"/>
      <c r="E41" s="3"/>
    </row>
    <row r="42" spans="1:5" ht="12.75">
      <c r="A42" s="20"/>
      <c r="B42" s="19"/>
      <c r="C42" s="2"/>
      <c r="D42" s="3"/>
      <c r="E42" s="3"/>
    </row>
    <row r="43" spans="1:5" ht="12.75">
      <c r="A43" s="20"/>
      <c r="B43" s="19"/>
      <c r="C43" s="2"/>
      <c r="D43" s="3"/>
      <c r="E43" s="3"/>
    </row>
    <row r="44" spans="1:5" ht="12.75">
      <c r="A44" s="20"/>
      <c r="B44" s="19"/>
      <c r="C44" s="2"/>
      <c r="D44" s="3"/>
      <c r="E44" s="3"/>
    </row>
    <row r="45" spans="1:5" ht="12.75">
      <c r="A45" s="20"/>
      <c r="B45" s="19"/>
      <c r="C45" s="2"/>
      <c r="D45" s="3"/>
      <c r="E45" s="3"/>
    </row>
    <row r="46" spans="1:5" ht="12.75">
      <c r="A46" s="20"/>
      <c r="B46" s="19"/>
      <c r="C46" s="2"/>
      <c r="D46" s="3"/>
      <c r="E46" s="3"/>
    </row>
    <row r="47" spans="1:5" ht="12.75">
      <c r="A47" s="20"/>
      <c r="B47" s="19"/>
      <c r="C47" s="2"/>
      <c r="D47" s="3"/>
      <c r="E47" s="3"/>
    </row>
    <row r="48" spans="1:5" ht="12.75">
      <c r="A48" s="20"/>
      <c r="B48" s="19"/>
      <c r="C48" s="2"/>
      <c r="D48" s="3"/>
      <c r="E48" s="3"/>
    </row>
    <row r="49" spans="1:5" ht="12.75">
      <c r="A49" s="20"/>
      <c r="B49" s="19"/>
      <c r="C49" s="2"/>
      <c r="D49" s="3"/>
      <c r="E49" s="3"/>
    </row>
    <row r="50" spans="1:5" ht="12.75">
      <c r="A50" s="20"/>
      <c r="B50" s="19"/>
      <c r="C50" s="2"/>
      <c r="D50" s="3"/>
      <c r="E50" s="3"/>
    </row>
    <row r="51" spans="1:5" ht="12.75">
      <c r="A51" s="20"/>
      <c r="B51" s="19"/>
      <c r="C51" s="2"/>
      <c r="D51" s="3"/>
      <c r="E51" s="3"/>
    </row>
    <row r="52" spans="1:5" ht="12.75">
      <c r="A52" s="20"/>
      <c r="B52" s="19"/>
      <c r="C52" s="2"/>
      <c r="D52" s="3"/>
      <c r="E52" s="3"/>
    </row>
    <row r="53" spans="1:5" ht="12.75">
      <c r="A53" s="20"/>
      <c r="B53" s="19"/>
      <c r="C53" s="2"/>
      <c r="D53" s="3"/>
      <c r="E53" s="3"/>
    </row>
    <row r="54" spans="1:5" ht="12.75">
      <c r="A54" s="20"/>
      <c r="B54" s="19"/>
      <c r="C54" s="2"/>
      <c r="D54" s="3"/>
      <c r="E54" s="3"/>
    </row>
    <row r="55" spans="1:5" ht="12.75">
      <c r="A55" s="20"/>
      <c r="B55" s="19"/>
      <c r="C55" s="2"/>
      <c r="D55" s="3"/>
      <c r="E55" s="3"/>
    </row>
    <row r="56" spans="1:5" ht="12.75">
      <c r="A56" s="20"/>
      <c r="B56" s="19"/>
      <c r="C56" s="2"/>
      <c r="D56" s="3"/>
      <c r="E56" s="3"/>
    </row>
    <row r="57" spans="1:5" ht="12.75">
      <c r="A57" s="20"/>
      <c r="B57" s="19"/>
      <c r="C57" s="2"/>
      <c r="D57" s="3"/>
      <c r="E57" s="3"/>
    </row>
    <row r="58" spans="1:5" ht="12.75">
      <c r="A58" s="20"/>
      <c r="B58" s="19"/>
      <c r="C58" s="2"/>
      <c r="D58" s="3"/>
      <c r="E58" s="3"/>
    </row>
    <row r="59" spans="1:5" ht="12.75">
      <c r="A59" s="20"/>
      <c r="B59" s="19"/>
      <c r="C59" s="2"/>
      <c r="D59" s="3"/>
      <c r="E59" s="3"/>
    </row>
    <row r="60" spans="1:5" ht="12.75">
      <c r="A60" s="20"/>
      <c r="B60" s="19"/>
      <c r="C60" s="2"/>
      <c r="D60" s="3"/>
      <c r="E60" s="3"/>
    </row>
    <row r="61" spans="1:5" ht="12.75">
      <c r="A61" s="20"/>
      <c r="B61" s="19"/>
      <c r="C61" s="2"/>
      <c r="D61" s="3"/>
      <c r="E61" s="3"/>
    </row>
    <row r="62" spans="1:5" ht="12.75">
      <c r="A62" s="20"/>
      <c r="B62" s="19"/>
      <c r="C62" s="2"/>
      <c r="D62" s="3"/>
      <c r="E62" s="3"/>
    </row>
    <row r="63" spans="1:5" ht="12.75">
      <c r="A63" s="20"/>
      <c r="B63" s="19"/>
      <c r="C63" s="2"/>
      <c r="D63" s="3"/>
      <c r="E63" s="3"/>
    </row>
    <row r="64" spans="1:5" ht="12.75">
      <c r="A64" s="20"/>
      <c r="B64" s="19"/>
      <c r="C64" s="2"/>
      <c r="D64" s="3"/>
      <c r="E64" s="3"/>
    </row>
    <row r="65" spans="1:5" ht="12.75">
      <c r="A65" s="20"/>
      <c r="B65" s="19"/>
      <c r="C65" s="2"/>
      <c r="D65" s="3"/>
      <c r="E65" s="3"/>
    </row>
    <row r="66" spans="1:5" ht="12.75">
      <c r="A66" s="20"/>
      <c r="B66" s="19"/>
      <c r="C66" s="2"/>
      <c r="D66" s="3"/>
      <c r="E66" s="3"/>
    </row>
    <row r="67" spans="1:5" ht="12.75">
      <c r="A67" s="20"/>
      <c r="B67" s="19"/>
      <c r="C67" s="2"/>
      <c r="D67" s="3"/>
      <c r="E67" s="3"/>
    </row>
    <row r="68" spans="1:5" ht="12.75">
      <c r="A68" s="20"/>
      <c r="B68" s="19"/>
      <c r="C68" s="2"/>
      <c r="D68" s="3"/>
      <c r="E68" s="3"/>
    </row>
    <row r="69" spans="1:5" ht="12.75">
      <c r="A69" s="20"/>
      <c r="B69" s="19"/>
      <c r="C69" s="2"/>
      <c r="D69" s="3"/>
      <c r="E69" s="3"/>
    </row>
    <row r="70" spans="1:5" ht="12.75">
      <c r="A70" s="20"/>
      <c r="B70" s="19"/>
      <c r="C70" s="2"/>
      <c r="D70" s="3"/>
      <c r="E70" s="3"/>
    </row>
    <row r="71" spans="1:5" ht="12.75">
      <c r="A71" s="20"/>
      <c r="B71" s="19"/>
      <c r="C71" s="2"/>
      <c r="D71" s="3"/>
      <c r="E71" s="3"/>
    </row>
    <row r="72" spans="1:5" ht="12.75">
      <c r="A72" s="20"/>
      <c r="B72" s="19"/>
      <c r="C72" s="2"/>
      <c r="D72" s="3"/>
      <c r="E72" s="3"/>
    </row>
    <row r="73" spans="1:5" ht="12.75">
      <c r="A73" s="20"/>
      <c r="B73" s="19"/>
      <c r="C73" s="2"/>
      <c r="D73" s="3"/>
      <c r="E73" s="3"/>
    </row>
    <row r="74" spans="1:5" ht="12.75">
      <c r="A74" s="20"/>
      <c r="B74" s="19"/>
      <c r="C74" s="2"/>
      <c r="D74" s="3"/>
      <c r="E74" s="3"/>
    </row>
    <row r="75" spans="1:5" ht="12.75">
      <c r="A75" s="20"/>
      <c r="B75" s="19"/>
      <c r="C75" s="2"/>
      <c r="D75" s="3"/>
      <c r="E75" s="3"/>
    </row>
    <row r="76" spans="1:5" ht="12.75">
      <c r="A76" s="20"/>
      <c r="B76" s="19"/>
      <c r="C76" s="2"/>
      <c r="D76" s="3"/>
      <c r="E76" s="3"/>
    </row>
    <row r="77" spans="1:5" ht="12.75">
      <c r="A77" s="20"/>
      <c r="B77" s="19"/>
      <c r="C77" s="2"/>
      <c r="D77" s="3"/>
      <c r="E77" s="3"/>
    </row>
    <row r="78" spans="1:5" ht="12.75">
      <c r="A78" s="20"/>
      <c r="B78" s="19"/>
      <c r="C78" s="2"/>
      <c r="D78" s="3"/>
      <c r="E78" s="3"/>
    </row>
    <row r="79" spans="1:5" ht="12.75">
      <c r="A79" s="20"/>
      <c r="B79" s="19"/>
      <c r="C79" s="2"/>
      <c r="D79" s="3"/>
      <c r="E79" s="3"/>
    </row>
    <row r="80" spans="1:5" ht="12.75">
      <c r="A80" s="20"/>
      <c r="B80" s="19"/>
      <c r="C80" s="2"/>
      <c r="D80" s="3"/>
      <c r="E80" s="3"/>
    </row>
    <row r="81" spans="1:5" ht="12.75">
      <c r="A81" s="20"/>
      <c r="B81" s="19"/>
      <c r="C81" s="2"/>
      <c r="D81" s="3"/>
      <c r="E81" s="3"/>
    </row>
    <row r="82" spans="1:5" ht="12.75">
      <c r="A82" s="20"/>
      <c r="B82" s="19"/>
      <c r="C82" s="2"/>
      <c r="D82" s="3"/>
      <c r="E82" s="3"/>
    </row>
    <row r="83" spans="1:5" ht="12.75">
      <c r="A83" s="20"/>
      <c r="B83" s="19"/>
      <c r="C83" s="2"/>
      <c r="D83" s="3"/>
      <c r="E83" s="3"/>
    </row>
    <row r="84" spans="1:5" ht="12.75">
      <c r="A84" s="20"/>
      <c r="B84" s="19"/>
      <c r="C84" s="2"/>
      <c r="D84" s="3"/>
      <c r="E84" s="3"/>
    </row>
    <row r="85" spans="1:5" ht="12.75">
      <c r="A85" s="20"/>
      <c r="B85" s="19"/>
      <c r="C85" s="2"/>
      <c r="D85" s="3"/>
      <c r="E85" s="3"/>
    </row>
    <row r="86" spans="1:5" ht="12.75">
      <c r="A86" s="20"/>
      <c r="B86" s="19"/>
      <c r="C86" s="2"/>
      <c r="D86" s="3"/>
      <c r="E86" s="3"/>
    </row>
    <row r="87" spans="1:5" ht="12.75">
      <c r="A87" s="20"/>
      <c r="B87" s="19"/>
      <c r="C87" s="2"/>
      <c r="D87" s="3"/>
      <c r="E87" s="3"/>
    </row>
    <row r="88" spans="1:5" ht="12.75">
      <c r="A88" s="20"/>
      <c r="B88" s="19"/>
      <c r="C88" s="2"/>
      <c r="D88" s="3"/>
      <c r="E88" s="3"/>
    </row>
    <row r="89" spans="1:5" ht="12.75">
      <c r="A89" s="20"/>
      <c r="B89" s="19"/>
      <c r="C89" s="2"/>
      <c r="D89" s="3"/>
      <c r="E89" s="3"/>
    </row>
    <row r="90" spans="1:5" ht="12.75">
      <c r="A90" s="20"/>
      <c r="B90" s="19"/>
      <c r="C90" s="2"/>
      <c r="D90" s="3"/>
      <c r="E90" s="3"/>
    </row>
    <row r="91" spans="1:5" ht="12.75">
      <c r="A91" s="20"/>
      <c r="B91" s="19"/>
      <c r="C91" s="2"/>
      <c r="D91" s="3"/>
      <c r="E91" s="3"/>
    </row>
    <row r="92" spans="1:5" ht="12.75">
      <c r="A92" s="20"/>
      <c r="B92" s="19"/>
      <c r="C92" s="2"/>
      <c r="D92" s="3"/>
      <c r="E92" s="3"/>
    </row>
    <row r="93" spans="1:5" ht="12.75">
      <c r="A93" s="20"/>
      <c r="B93" s="19"/>
      <c r="C93" s="2"/>
      <c r="D93" s="3"/>
      <c r="E93" s="3"/>
    </row>
    <row r="94" spans="1:5" ht="12.75">
      <c r="A94" s="20"/>
      <c r="B94" s="19"/>
      <c r="C94" s="2"/>
      <c r="D94" s="3"/>
      <c r="E94" s="3"/>
    </row>
    <row r="95" spans="1:5" ht="12.75">
      <c r="A95" s="20"/>
      <c r="B95" s="19"/>
      <c r="C95" s="2"/>
      <c r="D95" s="3"/>
      <c r="E95" s="3"/>
    </row>
    <row r="96" spans="1:5" ht="12.75">
      <c r="A96" s="20"/>
      <c r="B96" s="19"/>
      <c r="C96" s="2"/>
      <c r="D96" s="3"/>
      <c r="E96" s="3"/>
    </row>
    <row r="97" spans="1:5" ht="12.75">
      <c r="A97" s="20"/>
      <c r="B97" s="19"/>
      <c r="C97" s="2"/>
      <c r="D97" s="3"/>
      <c r="E97" s="3"/>
    </row>
    <row r="98" spans="1:5" ht="12.75">
      <c r="A98" s="20"/>
      <c r="B98" s="19"/>
      <c r="C98" s="2"/>
      <c r="D98" s="3"/>
      <c r="E98" s="3"/>
    </row>
    <row r="99" spans="1:5" ht="12.75">
      <c r="A99" s="20"/>
      <c r="B99" s="19"/>
      <c r="C99" s="2"/>
      <c r="D99" s="3"/>
      <c r="E99" s="3"/>
    </row>
    <row r="100" spans="1:5" ht="12.75">
      <c r="A100" s="20"/>
      <c r="B100" s="19"/>
      <c r="C100" s="2"/>
      <c r="D100" s="3"/>
      <c r="E100" s="3"/>
    </row>
    <row r="101" spans="1:5" ht="12.75">
      <c r="A101" s="20"/>
      <c r="B101" s="19"/>
      <c r="C101" s="2"/>
      <c r="D101" s="3"/>
      <c r="E101" s="3"/>
    </row>
    <row r="102" spans="1:5" ht="12.75">
      <c r="A102" s="20"/>
      <c r="B102" s="19"/>
      <c r="C102" s="2"/>
      <c r="D102" s="3"/>
      <c r="E102" s="3"/>
    </row>
    <row r="103" spans="1:5" ht="12.75">
      <c r="A103" s="20"/>
      <c r="B103" s="19"/>
      <c r="C103" s="2"/>
      <c r="D103" s="3"/>
      <c r="E103" s="3"/>
    </row>
    <row r="104" spans="1:5" ht="12.75">
      <c r="A104" s="20"/>
      <c r="B104" s="19"/>
      <c r="C104" s="2"/>
      <c r="D104" s="3"/>
      <c r="E104" s="3"/>
    </row>
    <row r="105" spans="1:5" ht="12.75">
      <c r="A105" s="20"/>
      <c r="B105" s="19"/>
      <c r="C105" s="2"/>
      <c r="D105" s="3"/>
      <c r="E105" s="3"/>
    </row>
    <row r="106" spans="1:5" ht="12.75">
      <c r="A106" s="20"/>
      <c r="B106" s="19"/>
      <c r="C106" s="2"/>
      <c r="D106" s="3"/>
      <c r="E106" s="3"/>
    </row>
    <row r="107" spans="1:5" ht="12.75">
      <c r="A107" s="20"/>
      <c r="B107" s="19"/>
      <c r="C107" s="2"/>
      <c r="D107" s="3"/>
      <c r="E107" s="3"/>
    </row>
    <row r="108" spans="1:5" ht="12.75">
      <c r="A108" s="20"/>
      <c r="B108" s="19"/>
      <c r="C108" s="2"/>
      <c r="D108" s="3"/>
      <c r="E108" s="3"/>
    </row>
    <row r="109" spans="1:5" ht="12.75">
      <c r="A109" s="20"/>
      <c r="B109" s="19"/>
      <c r="C109" s="2"/>
      <c r="D109" s="3"/>
      <c r="E109" s="3"/>
    </row>
    <row r="110" spans="1:5" ht="12.75">
      <c r="A110" s="20"/>
      <c r="B110" s="19"/>
      <c r="C110" s="2"/>
      <c r="D110" s="3"/>
      <c r="E110" s="3"/>
    </row>
    <row r="111" spans="1:5" ht="12.75">
      <c r="A111" s="20"/>
      <c r="B111" s="19"/>
      <c r="C111" s="2"/>
      <c r="D111" s="3"/>
      <c r="E111" s="3"/>
    </row>
    <row r="112" spans="1:5" ht="12.75">
      <c r="A112" s="20"/>
      <c r="B112" s="19"/>
      <c r="C112" s="2"/>
      <c r="D112" s="3"/>
      <c r="E112" s="3"/>
    </row>
    <row r="113" spans="1:5" ht="12.75">
      <c r="A113" s="20"/>
      <c r="B113" s="19"/>
      <c r="C113" s="2"/>
      <c r="D113" s="3"/>
      <c r="E113" s="3"/>
    </row>
    <row r="114" spans="1:5" ht="12.75">
      <c r="A114" s="20"/>
      <c r="B114" s="19"/>
      <c r="C114" s="2"/>
      <c r="D114" s="3"/>
      <c r="E114" s="3"/>
    </row>
    <row r="115" spans="1:5" ht="12.75">
      <c r="A115" s="20"/>
      <c r="B115" s="19"/>
      <c r="C115" s="2"/>
      <c r="D115" s="3"/>
      <c r="E115" s="3"/>
    </row>
    <row r="116" spans="1:5" ht="12.75">
      <c r="A116" s="20"/>
      <c r="B116" s="19"/>
      <c r="C116" s="2"/>
      <c r="D116" s="3"/>
      <c r="E116" s="3"/>
    </row>
    <row r="117" spans="1:5" ht="12.75">
      <c r="A117" s="20"/>
      <c r="B117" s="19"/>
      <c r="C117" s="2"/>
      <c r="D117" s="3"/>
      <c r="E117" s="3"/>
    </row>
    <row r="118" spans="1:5" ht="12.75">
      <c r="A118" s="20"/>
      <c r="B118" s="19"/>
      <c r="C118" s="2"/>
      <c r="D118" s="3"/>
      <c r="E118" s="3"/>
    </row>
    <row r="119" spans="1:5" ht="12.75">
      <c r="A119" s="20"/>
      <c r="B119" s="19"/>
      <c r="C119" s="2"/>
      <c r="D119" s="3"/>
      <c r="E119" s="3"/>
    </row>
    <row r="120" spans="1:5" ht="12.75">
      <c r="A120" s="20"/>
      <c r="B120" s="19"/>
      <c r="C120" s="2"/>
      <c r="D120" s="3"/>
      <c r="E120" s="3"/>
    </row>
    <row r="121" spans="1:5" ht="12.75">
      <c r="A121" s="20"/>
      <c r="B121" s="19"/>
      <c r="C121" s="2"/>
      <c r="D121" s="3"/>
      <c r="E121" s="3"/>
    </row>
    <row r="122" spans="1:5" ht="12.75">
      <c r="A122" s="20"/>
      <c r="B122" s="19"/>
      <c r="C122" s="2"/>
      <c r="D122" s="3"/>
      <c r="E122" s="3"/>
    </row>
    <row r="123" spans="1:5" ht="12.75">
      <c r="A123" s="20"/>
      <c r="B123" s="19"/>
      <c r="C123" s="2"/>
      <c r="D123" s="3"/>
      <c r="E123" s="3"/>
    </row>
    <row r="124" spans="1:5" ht="12.75">
      <c r="A124" s="20"/>
      <c r="B124" s="19"/>
      <c r="C124" s="2"/>
      <c r="D124" s="3"/>
      <c r="E124" s="3"/>
    </row>
    <row r="125" spans="1:5" ht="12.75">
      <c r="A125" s="20"/>
      <c r="B125" s="19"/>
      <c r="C125" s="2"/>
      <c r="D125" s="3"/>
      <c r="E125" s="3"/>
    </row>
    <row r="126" spans="1:5" ht="12.75">
      <c r="A126" s="20"/>
      <c r="B126" s="19"/>
      <c r="C126" s="2"/>
      <c r="D126" s="3"/>
      <c r="E126" s="3"/>
    </row>
    <row r="127" spans="1:5" ht="12.75">
      <c r="A127" s="20"/>
      <c r="B127" s="19"/>
      <c r="C127" s="2"/>
      <c r="D127" s="3"/>
      <c r="E127" s="3"/>
    </row>
    <row r="128" spans="1:5" ht="12.75">
      <c r="A128" s="20"/>
      <c r="B128" s="19"/>
      <c r="C128" s="2"/>
      <c r="D128" s="3"/>
      <c r="E128" s="3"/>
    </row>
    <row r="129" spans="1:5" ht="12.75">
      <c r="A129" s="20"/>
      <c r="B129" s="19"/>
      <c r="C129" s="2"/>
      <c r="D129" s="3"/>
      <c r="E129" s="3"/>
    </row>
    <row r="130" spans="1:5" ht="12.75">
      <c r="A130" s="20"/>
      <c r="B130" s="19"/>
      <c r="C130" s="2"/>
      <c r="D130" s="3"/>
      <c r="E130" s="3"/>
    </row>
    <row r="131" spans="1:5" ht="12.75">
      <c r="A131" s="20"/>
      <c r="B131" s="19"/>
      <c r="C131" s="2"/>
      <c r="D131" s="3"/>
      <c r="E131" s="3"/>
    </row>
    <row r="132" spans="1:5" ht="12.75">
      <c r="A132" s="20"/>
      <c r="B132" s="19"/>
      <c r="C132" s="2"/>
      <c r="D132" s="3"/>
      <c r="E132" s="3"/>
    </row>
    <row r="133" spans="1:5" ht="12.75">
      <c r="A133" s="20"/>
      <c r="B133" s="19"/>
      <c r="C133" s="2"/>
      <c r="D133" s="3"/>
      <c r="E133" s="3"/>
    </row>
    <row r="134" spans="1:5" ht="12.75">
      <c r="A134" s="20"/>
      <c r="B134" s="19"/>
      <c r="C134" s="2"/>
      <c r="D134" s="3"/>
      <c r="E134" s="3"/>
    </row>
    <row r="135" spans="1:5" ht="12.75">
      <c r="A135" s="20"/>
      <c r="B135" s="19"/>
      <c r="C135" s="2"/>
      <c r="D135" s="3"/>
      <c r="E135" s="3"/>
    </row>
    <row r="136" spans="1:5" ht="12.75">
      <c r="A136" s="20"/>
      <c r="B136" s="19"/>
      <c r="C136" s="2"/>
      <c r="D136" s="3"/>
      <c r="E136" s="3"/>
    </row>
    <row r="137" spans="1:5" ht="12.75">
      <c r="A137" s="20"/>
      <c r="B137" s="19"/>
      <c r="C137" s="2"/>
      <c r="D137" s="3"/>
      <c r="E137" s="3"/>
    </row>
    <row r="138" spans="1:5" ht="12.75">
      <c r="A138" s="20"/>
      <c r="B138" s="19"/>
      <c r="C138" s="2"/>
      <c r="D138" s="3"/>
      <c r="E138" s="3"/>
    </row>
    <row r="139" spans="1:5" ht="12.75">
      <c r="A139" s="20"/>
      <c r="B139" s="19"/>
      <c r="C139" s="2"/>
      <c r="D139" s="3"/>
      <c r="E139" s="3"/>
    </row>
    <row r="140" spans="1:5" ht="12.75">
      <c r="A140" s="20"/>
      <c r="B140" s="19"/>
      <c r="C140" s="2"/>
      <c r="D140" s="3"/>
      <c r="E140" s="3"/>
    </row>
    <row r="141" spans="1:5" ht="12.75">
      <c r="A141" s="20"/>
      <c r="B141" s="19"/>
      <c r="C141" s="2"/>
      <c r="D141" s="3"/>
      <c r="E141" s="3"/>
    </row>
    <row r="142" spans="1:5" ht="12.75">
      <c r="A142" s="20"/>
      <c r="B142" s="19"/>
      <c r="C142" s="2"/>
      <c r="D142" s="3"/>
      <c r="E142" s="3"/>
    </row>
    <row r="143" spans="1:5" ht="12.75">
      <c r="A143" s="20"/>
      <c r="B143" s="19"/>
      <c r="C143" s="2"/>
      <c r="D143" s="3"/>
      <c r="E143" s="3"/>
    </row>
    <row r="144" spans="1:5" ht="12.75">
      <c r="A144" s="20"/>
      <c r="B144" s="19"/>
      <c r="C144" s="2"/>
      <c r="D144" s="3"/>
      <c r="E144" s="3"/>
    </row>
    <row r="145" spans="1:5" ht="12.75">
      <c r="A145" s="20"/>
      <c r="B145" s="19"/>
      <c r="C145" s="2"/>
      <c r="D145" s="3"/>
      <c r="E145" s="3"/>
    </row>
    <row r="146" spans="1:5" ht="12.75">
      <c r="A146" s="20"/>
      <c r="B146" s="19"/>
      <c r="C146" s="2"/>
      <c r="D146" s="3"/>
      <c r="E146" s="3"/>
    </row>
    <row r="147" spans="1:5" ht="12.75">
      <c r="A147" s="20"/>
      <c r="B147" s="19"/>
      <c r="C147" s="2"/>
      <c r="D147" s="3"/>
      <c r="E147" s="3"/>
    </row>
    <row r="148" spans="1:5" ht="12.75">
      <c r="A148" s="20"/>
      <c r="B148" s="19"/>
      <c r="C148" s="2"/>
      <c r="D148" s="3"/>
      <c r="E148" s="3"/>
    </row>
    <row r="149" spans="1:5" ht="12.75">
      <c r="A149" s="20"/>
      <c r="B149" s="19"/>
      <c r="C149" s="2"/>
      <c r="D149" s="3"/>
      <c r="E149" s="3"/>
    </row>
    <row r="150" spans="1:5" ht="12.75">
      <c r="A150" s="20"/>
      <c r="B150" s="19"/>
      <c r="C150" s="2"/>
      <c r="D150" s="3"/>
      <c r="E150" s="3"/>
    </row>
    <row r="151" spans="1:5" ht="12.75">
      <c r="A151" s="20"/>
      <c r="B151" s="19"/>
      <c r="C151" s="2"/>
      <c r="D151" s="3"/>
      <c r="E151" s="3"/>
    </row>
    <row r="152" spans="1:5" ht="12.75">
      <c r="A152" s="20"/>
      <c r="B152" s="19"/>
      <c r="C152" s="2"/>
      <c r="D152" s="3"/>
      <c r="E152" s="3"/>
    </row>
    <row r="153" spans="1:5" ht="12.75">
      <c r="A153" s="20"/>
      <c r="B153" s="19"/>
      <c r="C153" s="2"/>
      <c r="D153" s="3"/>
      <c r="E153" s="3"/>
    </row>
    <row r="154" spans="1:5" ht="12.75">
      <c r="A154" s="20"/>
      <c r="B154" s="19"/>
      <c r="C154" s="2"/>
      <c r="D154" s="3"/>
      <c r="E154" s="3"/>
    </row>
    <row r="155" spans="1:5" ht="12.75">
      <c r="A155" s="20"/>
      <c r="B155" s="19"/>
      <c r="C155" s="2"/>
      <c r="D155" s="3"/>
      <c r="E155" s="3"/>
    </row>
    <row r="156" spans="1:5" ht="12.75">
      <c r="A156" s="20"/>
      <c r="B156" s="19"/>
      <c r="C156" s="2"/>
      <c r="D156" s="3"/>
      <c r="E156" s="3"/>
    </row>
    <row r="157" spans="1:5" ht="12.75">
      <c r="A157" s="20"/>
      <c r="B157" s="19"/>
      <c r="C157" s="2"/>
      <c r="D157" s="3"/>
      <c r="E157" s="3"/>
    </row>
    <row r="158" spans="1:5" ht="12.75">
      <c r="A158" s="20"/>
      <c r="B158" s="19"/>
      <c r="C158" s="2"/>
      <c r="D158" s="3"/>
      <c r="E158" s="3"/>
    </row>
    <row r="159" spans="1:5" ht="12.75">
      <c r="A159" s="20"/>
      <c r="B159" s="19"/>
      <c r="C159" s="2"/>
      <c r="D159" s="3"/>
      <c r="E159" s="3"/>
    </row>
    <row r="160" spans="1:5" ht="12.75">
      <c r="A160" s="20"/>
      <c r="B160" s="19"/>
      <c r="C160" s="2"/>
      <c r="D160" s="3"/>
      <c r="E160" s="3"/>
    </row>
    <row r="161" spans="1:5" ht="12.75">
      <c r="A161" s="20"/>
      <c r="B161" s="19"/>
      <c r="C161" s="2"/>
      <c r="D161" s="3"/>
      <c r="E161" s="3"/>
    </row>
    <row r="162" spans="1:5" ht="12.75">
      <c r="A162" s="20"/>
      <c r="B162" s="19"/>
      <c r="C162" s="2"/>
      <c r="D162" s="3"/>
      <c r="E162" s="3"/>
    </row>
    <row r="163" spans="1:5" ht="12.75">
      <c r="A163" s="20"/>
      <c r="B163" s="19"/>
      <c r="C163" s="2"/>
      <c r="D163" s="3"/>
      <c r="E163" s="3"/>
    </row>
    <row r="164" spans="1:5" ht="12.75">
      <c r="A164" s="20"/>
      <c r="B164" s="19"/>
      <c r="C164" s="2"/>
      <c r="D164" s="3"/>
      <c r="E164" s="3"/>
    </row>
    <row r="165" spans="1:5" ht="12.75">
      <c r="A165" s="20"/>
      <c r="B165" s="19"/>
      <c r="C165" s="2"/>
      <c r="D165" s="3"/>
      <c r="E165" s="3"/>
    </row>
    <row r="166" spans="1:5" ht="12.75">
      <c r="A166" s="20"/>
      <c r="B166" s="19"/>
      <c r="C166" s="2"/>
      <c r="D166" s="3"/>
      <c r="E166" s="3"/>
    </row>
    <row r="167" spans="1:5" ht="12.75">
      <c r="A167" s="20"/>
      <c r="B167" s="19"/>
      <c r="C167" s="2"/>
      <c r="D167" s="3"/>
      <c r="E167" s="3"/>
    </row>
    <row r="168" spans="1:5" ht="12.75">
      <c r="A168" s="20"/>
      <c r="B168" s="19"/>
      <c r="C168" s="2"/>
      <c r="D168" s="3"/>
      <c r="E168" s="3"/>
    </row>
    <row r="169" spans="1:5" ht="12.75">
      <c r="A169" s="20"/>
      <c r="B169" s="19"/>
      <c r="C169" s="2"/>
      <c r="D169" s="3"/>
      <c r="E169" s="3"/>
    </row>
    <row r="170" spans="1:5" ht="12.75">
      <c r="A170" s="20"/>
      <c r="B170" s="19"/>
      <c r="C170" s="2"/>
      <c r="D170" s="3"/>
      <c r="E170" s="3"/>
    </row>
    <row r="171" spans="1:5" ht="12.75">
      <c r="A171" s="20"/>
      <c r="B171" s="19"/>
      <c r="C171" s="2"/>
      <c r="D171" s="3"/>
      <c r="E171" s="3"/>
    </row>
    <row r="172" spans="1:5" ht="12.75">
      <c r="A172" s="20"/>
      <c r="B172" s="19"/>
      <c r="C172" s="2"/>
      <c r="D172" s="3"/>
      <c r="E172" s="3"/>
    </row>
    <row r="173" spans="1:5" ht="12.75">
      <c r="A173" s="20"/>
      <c r="B173" s="19"/>
      <c r="C173" s="2"/>
      <c r="D173" s="3"/>
      <c r="E173" s="3"/>
    </row>
    <row r="174" spans="1:5" ht="12.75">
      <c r="A174" s="20"/>
      <c r="B174" s="19"/>
      <c r="C174" s="2"/>
      <c r="D174" s="3"/>
      <c r="E174" s="3"/>
    </row>
    <row r="175" spans="1:5" ht="12.75">
      <c r="A175" s="20"/>
      <c r="B175" s="19"/>
      <c r="C175" s="2"/>
      <c r="D175" s="3"/>
      <c r="E175" s="3"/>
    </row>
    <row r="176" spans="1:5" ht="12.75">
      <c r="A176" s="20"/>
      <c r="B176" s="19"/>
      <c r="C176" s="2"/>
      <c r="D176" s="3"/>
      <c r="E176" s="3"/>
    </row>
    <row r="177" spans="1:5" ht="12.75">
      <c r="A177" s="20"/>
      <c r="B177" s="19"/>
      <c r="C177" s="2"/>
      <c r="D177" s="3"/>
      <c r="E177" s="3"/>
    </row>
    <row r="178" spans="1:5" ht="12.75">
      <c r="A178" s="20"/>
      <c r="B178" s="19"/>
      <c r="C178" s="2"/>
      <c r="D178" s="3"/>
      <c r="E178" s="3"/>
    </row>
    <row r="179" spans="1:5" ht="12.75">
      <c r="A179" s="20"/>
      <c r="B179" s="19"/>
      <c r="C179" s="2"/>
      <c r="D179" s="3"/>
      <c r="E179" s="3"/>
    </row>
    <row r="180" spans="1:5" ht="12.75">
      <c r="A180" s="20"/>
      <c r="B180" s="19"/>
      <c r="C180" s="2"/>
      <c r="D180" s="3"/>
      <c r="E180" s="3"/>
    </row>
    <row r="181" spans="1:5" ht="12.75">
      <c r="A181" s="20"/>
      <c r="B181" s="19"/>
      <c r="C181" s="2"/>
      <c r="D181" s="3"/>
      <c r="E181" s="3"/>
    </row>
    <row r="182" spans="1:5" ht="12.75">
      <c r="A182" s="20"/>
      <c r="B182" s="19"/>
      <c r="C182" s="2"/>
      <c r="D182" s="3"/>
      <c r="E182" s="3"/>
    </row>
    <row r="183" spans="1:5" ht="12.75">
      <c r="A183" s="20"/>
      <c r="B183" s="19"/>
      <c r="C183" s="2"/>
      <c r="D183" s="3"/>
      <c r="E183" s="3"/>
    </row>
    <row r="184" spans="1:5" ht="12.75">
      <c r="A184" s="20"/>
      <c r="B184" s="19"/>
      <c r="C184" s="2"/>
      <c r="D184" s="3"/>
      <c r="E184" s="3"/>
    </row>
    <row r="185" spans="1:5" ht="12.75">
      <c r="A185" s="20"/>
      <c r="B185" s="19"/>
      <c r="C185" s="2"/>
      <c r="D185" s="3"/>
      <c r="E185" s="3"/>
    </row>
    <row r="186" spans="1:5" ht="12.75">
      <c r="A186" s="20"/>
      <c r="B186" s="19"/>
      <c r="C186" s="2"/>
      <c r="D186" s="3"/>
      <c r="E186" s="3"/>
    </row>
    <row r="187" spans="1:5" ht="12.75">
      <c r="A187" s="20"/>
      <c r="B187" s="19"/>
      <c r="C187" s="2"/>
      <c r="D187" s="3"/>
      <c r="E187" s="3"/>
    </row>
    <row r="188" spans="1:5" ht="12.75">
      <c r="A188" s="20"/>
      <c r="B188" s="19"/>
      <c r="C188" s="2"/>
      <c r="D188" s="3"/>
      <c r="E188" s="3"/>
    </row>
  </sheetData>
  <sheetProtection/>
  <mergeCells count="3">
    <mergeCell ref="A2:D2"/>
    <mergeCell ref="A3:D3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88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4.25390625" style="5" customWidth="1"/>
    <col min="2" max="2" width="45.75390625" style="5" customWidth="1"/>
    <col min="3" max="3" width="21.75390625" style="25" customWidth="1"/>
    <col min="4" max="4" width="10.375" style="4" customWidth="1"/>
    <col min="5" max="6" width="9.125" style="4" customWidth="1"/>
    <col min="7" max="7" width="44.75390625" style="4" customWidth="1"/>
    <col min="8" max="17" width="9.125" style="4" customWidth="1"/>
    <col min="18" max="18" width="20.375" style="4" customWidth="1"/>
    <col min="19" max="24" width="9.125" style="4" customWidth="1"/>
    <col min="25" max="16384" width="9.125" style="5" customWidth="1"/>
  </cols>
  <sheetData>
    <row r="1" spans="1:5" ht="14.25" customHeight="1">
      <c r="A1" s="1"/>
      <c r="B1" s="1"/>
      <c r="C1" s="2"/>
      <c r="D1" s="3"/>
      <c r="E1" s="3"/>
    </row>
    <row r="2" spans="1:5" ht="14.25" customHeight="1">
      <c r="A2" s="46" t="s">
        <v>9</v>
      </c>
      <c r="B2" s="46"/>
      <c r="C2" s="46"/>
      <c r="D2" s="46"/>
      <c r="E2" s="3"/>
    </row>
    <row r="3" spans="1:5" ht="14.25" customHeight="1">
      <c r="A3" s="46" t="s">
        <v>24</v>
      </c>
      <c r="B3" s="46"/>
      <c r="C3" s="46"/>
      <c r="D3" s="46"/>
      <c r="E3" s="3"/>
    </row>
    <row r="4" spans="1:5" ht="14.25" customHeight="1" thickBot="1">
      <c r="A4" s="6"/>
      <c r="B4" s="6"/>
      <c r="C4" s="28"/>
      <c r="D4" s="3"/>
      <c r="E4" s="3"/>
    </row>
    <row r="5" spans="1:5" s="8" customFormat="1" ht="24" customHeight="1">
      <c r="A5" s="30" t="s">
        <v>0</v>
      </c>
      <c r="B5" s="29" t="s">
        <v>1</v>
      </c>
      <c r="C5" s="29" t="s">
        <v>14</v>
      </c>
      <c r="D5" s="37" t="s">
        <v>11</v>
      </c>
      <c r="E5" s="7"/>
    </row>
    <row r="6" spans="1:5" ht="12.75">
      <c r="A6" s="12" t="s">
        <v>2</v>
      </c>
      <c r="B6" s="32" t="s">
        <v>13</v>
      </c>
      <c r="C6" s="11">
        <f>4193673855.74/1000</f>
        <v>4193673.8557399996</v>
      </c>
      <c r="D6" s="40">
        <f aca="true" t="shared" si="0" ref="D6:D12">C6/$C$12*100</f>
        <v>99.26205024558594</v>
      </c>
      <c r="E6" s="3"/>
    </row>
    <row r="7" spans="1:18" ht="12.75">
      <c r="A7" s="9"/>
      <c r="B7" s="26" t="s">
        <v>21</v>
      </c>
      <c r="C7" s="36">
        <f>(2206238632.84+1047677666.92)/1000</f>
        <v>3253916.2997600003</v>
      </c>
      <c r="D7" s="42">
        <f t="shared" si="0"/>
        <v>77.01848411497765</v>
      </c>
      <c r="E7" s="3"/>
      <c r="R7" s="10"/>
    </row>
    <row r="8" spans="1:18" ht="12.75">
      <c r="A8" s="9"/>
      <c r="B8" s="27" t="s">
        <v>5</v>
      </c>
      <c r="C8" s="36">
        <f>886784445.31/1000</f>
        <v>886784.44531</v>
      </c>
      <c r="D8" s="42">
        <f t="shared" si="0"/>
        <v>20.989720516030186</v>
      </c>
      <c r="E8" s="3"/>
      <c r="R8" s="10"/>
    </row>
    <row r="9" spans="1:18" ht="12.75">
      <c r="A9" s="9"/>
      <c r="B9" s="27" t="s">
        <v>19</v>
      </c>
      <c r="C9" s="36">
        <f>9378808.01/1000</f>
        <v>9378.80801</v>
      </c>
      <c r="D9" s="42">
        <f t="shared" si="0"/>
        <v>0.22199144329216094</v>
      </c>
      <c r="E9" s="3"/>
      <c r="R9" s="10"/>
    </row>
    <row r="10" spans="1:18" ht="12.75">
      <c r="A10" s="9"/>
      <c r="B10" s="27" t="s">
        <v>15</v>
      </c>
      <c r="C10" s="36">
        <f>C6-C7-C8-C9</f>
        <v>43594.302659999266</v>
      </c>
      <c r="D10" s="42">
        <f t="shared" si="0"/>
        <v>1.0318541712859444</v>
      </c>
      <c r="E10" s="3"/>
      <c r="R10" s="10"/>
    </row>
    <row r="11" spans="1:5" ht="13.5" customHeight="1">
      <c r="A11" s="12" t="s">
        <v>3</v>
      </c>
      <c r="B11" s="33" t="s">
        <v>16</v>
      </c>
      <c r="C11" s="11">
        <f>31177278.57/1000</f>
        <v>31177.27857</v>
      </c>
      <c r="D11" s="40">
        <f t="shared" si="0"/>
        <v>0.7379497544140535</v>
      </c>
      <c r="E11" s="3"/>
    </row>
    <row r="12" spans="1:5" ht="13.5" thickBot="1">
      <c r="A12" s="34" t="s">
        <v>6</v>
      </c>
      <c r="B12" s="35" t="s">
        <v>10</v>
      </c>
      <c r="C12" s="38">
        <f>C6+C11</f>
        <v>4224851.13431</v>
      </c>
      <c r="D12" s="41">
        <f t="shared" si="0"/>
        <v>100</v>
      </c>
      <c r="E12" s="3"/>
    </row>
    <row r="13" spans="1:5" ht="14.25" customHeight="1">
      <c r="A13" s="13"/>
      <c r="B13" s="14"/>
      <c r="C13" s="2"/>
      <c r="D13" s="3"/>
      <c r="E13" s="3"/>
    </row>
    <row r="14" spans="1:5" ht="14.25" customHeight="1">
      <c r="A14" s="13"/>
      <c r="B14" s="14"/>
      <c r="C14" s="2"/>
      <c r="D14" s="3"/>
      <c r="E14" s="3"/>
    </row>
    <row r="15" spans="1:5" ht="14.25" customHeight="1">
      <c r="A15" s="13"/>
      <c r="B15" s="14"/>
      <c r="C15" s="2"/>
      <c r="D15" s="3"/>
      <c r="E15" s="3"/>
    </row>
    <row r="16" spans="1:5" ht="14.25" customHeight="1">
      <c r="A16" s="13"/>
      <c r="B16" s="14"/>
      <c r="C16" s="2"/>
      <c r="D16" s="3"/>
      <c r="E16" s="3"/>
    </row>
    <row r="17" spans="1:5" ht="14.25" customHeight="1">
      <c r="A17" s="13"/>
      <c r="B17" s="14"/>
      <c r="C17" s="2"/>
      <c r="D17" s="3"/>
      <c r="E17" s="3"/>
    </row>
    <row r="18" spans="1:5" ht="14.25" customHeight="1">
      <c r="A18" s="45" t="s">
        <v>25</v>
      </c>
      <c r="B18" s="45"/>
      <c r="C18" s="5"/>
      <c r="D18" s="31" t="s">
        <v>26</v>
      </c>
      <c r="E18" s="3"/>
    </row>
    <row r="19" spans="1:5" ht="14.25" customHeight="1">
      <c r="A19" s="13"/>
      <c r="C19" s="2"/>
      <c r="D19" s="3"/>
      <c r="E19" s="3"/>
    </row>
    <row r="20" spans="1:5" ht="14.25" customHeight="1">
      <c r="A20" s="15"/>
      <c r="B20" s="15"/>
      <c r="C20" s="16"/>
      <c r="D20" s="17"/>
      <c r="E20" s="17"/>
    </row>
    <row r="21" spans="1:5" ht="14.25" customHeight="1">
      <c r="A21" s="18"/>
      <c r="B21" s="18"/>
      <c r="C21" s="2"/>
      <c r="D21" s="3"/>
      <c r="E21" s="3"/>
    </row>
    <row r="22" spans="1:5" ht="14.25" customHeight="1">
      <c r="A22" s="18"/>
      <c r="B22" s="18"/>
      <c r="C22" s="2"/>
      <c r="D22" s="3"/>
      <c r="E22" s="3"/>
    </row>
    <row r="23" spans="3:24" s="21" customFormat="1" ht="14.25" customHeight="1">
      <c r="C23" s="22"/>
      <c r="D23" s="23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5" ht="14.25" customHeight="1">
      <c r="A24" s="18"/>
      <c r="B24" s="18"/>
      <c r="C24" s="2"/>
      <c r="D24" s="3"/>
      <c r="E24" s="3"/>
    </row>
    <row r="25" spans="1:5" ht="14.25" customHeight="1">
      <c r="A25" s="18"/>
      <c r="B25" s="18"/>
      <c r="C25" s="2"/>
      <c r="D25" s="3"/>
      <c r="E25" s="3"/>
    </row>
    <row r="26" spans="1:5" ht="14.25" customHeight="1">
      <c r="A26" s="20"/>
      <c r="B26" s="19"/>
      <c r="C26" s="2"/>
      <c r="D26" s="3"/>
      <c r="E26" s="3"/>
    </row>
    <row r="27" spans="1:5" ht="14.25" customHeight="1">
      <c r="A27" s="20"/>
      <c r="B27" s="19"/>
      <c r="C27" s="2"/>
      <c r="D27" s="3"/>
      <c r="E27" s="3"/>
    </row>
    <row r="28" spans="1:5" ht="14.25" customHeight="1">
      <c r="A28" s="20"/>
      <c r="B28" s="19"/>
      <c r="C28" s="2"/>
      <c r="D28" s="3"/>
      <c r="E28" s="3"/>
    </row>
    <row r="29" spans="1:5" ht="14.25" customHeight="1">
      <c r="A29" s="20"/>
      <c r="B29" s="19"/>
      <c r="C29" s="2"/>
      <c r="D29" s="3"/>
      <c r="E29" s="3"/>
    </row>
    <row r="30" spans="1:5" ht="14.25" customHeight="1">
      <c r="A30" s="20"/>
      <c r="B30" s="19"/>
      <c r="C30" s="2"/>
      <c r="D30" s="3"/>
      <c r="E30" s="3"/>
    </row>
    <row r="31" spans="1:5" ht="14.25" customHeight="1">
      <c r="A31" s="20"/>
      <c r="B31" s="19"/>
      <c r="C31" s="2"/>
      <c r="D31" s="3"/>
      <c r="E31" s="3"/>
    </row>
    <row r="32" spans="1:5" ht="14.25" customHeight="1">
      <c r="A32" s="20"/>
      <c r="B32" s="19"/>
      <c r="C32" s="2"/>
      <c r="D32" s="3"/>
      <c r="E32" s="3"/>
    </row>
    <row r="33" spans="1:5" ht="14.25" customHeight="1">
      <c r="A33" s="20"/>
      <c r="B33" s="19"/>
      <c r="C33" s="2"/>
      <c r="D33" s="3"/>
      <c r="E33" s="3"/>
    </row>
    <row r="34" spans="1:5" ht="14.25" customHeight="1">
      <c r="A34" s="20"/>
      <c r="B34" s="19"/>
      <c r="C34" s="2"/>
      <c r="D34" s="3"/>
      <c r="E34" s="3"/>
    </row>
    <row r="35" spans="1:5" ht="14.25" customHeight="1">
      <c r="A35" s="20"/>
      <c r="B35" s="19"/>
      <c r="C35" s="2"/>
      <c r="D35" s="3"/>
      <c r="E35" s="3"/>
    </row>
    <row r="36" spans="1:5" ht="14.25" customHeight="1">
      <c r="A36" s="20"/>
      <c r="B36" s="19"/>
      <c r="C36" s="2"/>
      <c r="D36" s="3"/>
      <c r="E36" s="3"/>
    </row>
    <row r="37" spans="1:5" ht="12.75">
      <c r="A37" s="20"/>
      <c r="B37" s="19"/>
      <c r="C37" s="2"/>
      <c r="D37" s="3"/>
      <c r="E37" s="3"/>
    </row>
    <row r="38" spans="1:5" ht="12.75">
      <c r="A38" s="20"/>
      <c r="B38" s="19"/>
      <c r="C38" s="2"/>
      <c r="D38" s="3"/>
      <c r="E38" s="3"/>
    </row>
    <row r="39" spans="1:5" ht="12.75">
      <c r="A39" s="20"/>
      <c r="B39" s="19"/>
      <c r="C39" s="2"/>
      <c r="D39" s="3"/>
      <c r="E39" s="3"/>
    </row>
    <row r="40" spans="1:5" ht="12.75">
      <c r="A40" s="20"/>
      <c r="B40" s="19"/>
      <c r="C40" s="2"/>
      <c r="D40" s="3"/>
      <c r="E40" s="3"/>
    </row>
    <row r="41" spans="1:5" ht="12.75">
      <c r="A41" s="20"/>
      <c r="B41" s="19"/>
      <c r="C41" s="2"/>
      <c r="D41" s="3"/>
      <c r="E41" s="3"/>
    </row>
    <row r="42" spans="1:5" ht="12.75">
      <c r="A42" s="20"/>
      <c r="B42" s="19"/>
      <c r="C42" s="2"/>
      <c r="D42" s="3"/>
      <c r="E42" s="3"/>
    </row>
    <row r="43" spans="1:5" ht="12.75">
      <c r="A43" s="20"/>
      <c r="B43" s="19"/>
      <c r="C43" s="2"/>
      <c r="D43" s="3"/>
      <c r="E43" s="3"/>
    </row>
    <row r="44" spans="1:5" ht="12.75">
      <c r="A44" s="20"/>
      <c r="B44" s="19"/>
      <c r="C44" s="2"/>
      <c r="D44" s="3"/>
      <c r="E44" s="3"/>
    </row>
    <row r="45" spans="1:5" ht="12.75">
      <c r="A45" s="20"/>
      <c r="B45" s="19"/>
      <c r="C45" s="2"/>
      <c r="D45" s="3"/>
      <c r="E45" s="3"/>
    </row>
    <row r="46" spans="1:5" ht="12.75">
      <c r="A46" s="20"/>
      <c r="B46" s="19"/>
      <c r="C46" s="2"/>
      <c r="D46" s="3"/>
      <c r="E46" s="3"/>
    </row>
    <row r="47" spans="1:5" ht="12.75">
      <c r="A47" s="20"/>
      <c r="B47" s="19"/>
      <c r="C47" s="2"/>
      <c r="D47" s="3"/>
      <c r="E47" s="3"/>
    </row>
    <row r="48" spans="1:5" ht="12.75">
      <c r="A48" s="20"/>
      <c r="B48" s="19"/>
      <c r="C48" s="2"/>
      <c r="D48" s="3"/>
      <c r="E48" s="3"/>
    </row>
    <row r="49" spans="1:5" ht="12.75">
      <c r="A49" s="20"/>
      <c r="B49" s="19"/>
      <c r="C49" s="2"/>
      <c r="D49" s="3"/>
      <c r="E49" s="3"/>
    </row>
    <row r="50" spans="1:5" ht="12.75">
      <c r="A50" s="20"/>
      <c r="B50" s="19"/>
      <c r="C50" s="2"/>
      <c r="D50" s="3"/>
      <c r="E50" s="3"/>
    </row>
    <row r="51" spans="1:5" ht="12.75">
      <c r="A51" s="20"/>
      <c r="B51" s="19"/>
      <c r="C51" s="2"/>
      <c r="D51" s="3"/>
      <c r="E51" s="3"/>
    </row>
    <row r="52" spans="1:5" ht="12.75">
      <c r="A52" s="20"/>
      <c r="B52" s="19"/>
      <c r="C52" s="2"/>
      <c r="D52" s="3"/>
      <c r="E52" s="3"/>
    </row>
    <row r="53" spans="1:5" ht="12.75">
      <c r="A53" s="20"/>
      <c r="B53" s="19"/>
      <c r="C53" s="2"/>
      <c r="D53" s="3"/>
      <c r="E53" s="3"/>
    </row>
    <row r="54" spans="1:5" ht="12.75">
      <c r="A54" s="20"/>
      <c r="B54" s="19"/>
      <c r="C54" s="2"/>
      <c r="D54" s="3"/>
      <c r="E54" s="3"/>
    </row>
    <row r="55" spans="1:5" ht="12.75">
      <c r="A55" s="20"/>
      <c r="B55" s="19"/>
      <c r="C55" s="2"/>
      <c r="D55" s="3"/>
      <c r="E55" s="3"/>
    </row>
    <row r="56" spans="1:5" ht="12.75">
      <c r="A56" s="20"/>
      <c r="B56" s="19"/>
      <c r="C56" s="2"/>
      <c r="D56" s="3"/>
      <c r="E56" s="3"/>
    </row>
    <row r="57" spans="1:5" ht="12.75">
      <c r="A57" s="20"/>
      <c r="B57" s="19"/>
      <c r="C57" s="2"/>
      <c r="D57" s="3"/>
      <c r="E57" s="3"/>
    </row>
    <row r="58" spans="1:5" ht="12.75">
      <c r="A58" s="20"/>
      <c r="B58" s="19"/>
      <c r="C58" s="2"/>
      <c r="D58" s="3"/>
      <c r="E58" s="3"/>
    </row>
    <row r="59" spans="1:5" ht="12.75">
      <c r="A59" s="20"/>
      <c r="B59" s="19"/>
      <c r="C59" s="2"/>
      <c r="D59" s="3"/>
      <c r="E59" s="3"/>
    </row>
    <row r="60" spans="1:5" ht="12.75">
      <c r="A60" s="20"/>
      <c r="B60" s="19"/>
      <c r="C60" s="2"/>
      <c r="D60" s="3"/>
      <c r="E60" s="3"/>
    </row>
    <row r="61" spans="1:5" ht="12.75">
      <c r="A61" s="20"/>
      <c r="B61" s="19"/>
      <c r="C61" s="2"/>
      <c r="D61" s="3"/>
      <c r="E61" s="3"/>
    </row>
    <row r="62" spans="1:5" ht="12.75">
      <c r="A62" s="20"/>
      <c r="B62" s="19"/>
      <c r="C62" s="2"/>
      <c r="D62" s="3"/>
      <c r="E62" s="3"/>
    </row>
    <row r="63" spans="1:5" ht="12.75">
      <c r="A63" s="20"/>
      <c r="B63" s="19"/>
      <c r="C63" s="2"/>
      <c r="D63" s="3"/>
      <c r="E63" s="3"/>
    </row>
    <row r="64" spans="1:5" ht="12.75">
      <c r="A64" s="20"/>
      <c r="B64" s="19"/>
      <c r="C64" s="2"/>
      <c r="D64" s="3"/>
      <c r="E64" s="3"/>
    </row>
    <row r="65" spans="1:5" ht="12.75">
      <c r="A65" s="20"/>
      <c r="B65" s="19"/>
      <c r="C65" s="2"/>
      <c r="D65" s="3"/>
      <c r="E65" s="3"/>
    </row>
    <row r="66" spans="1:5" ht="12.75">
      <c r="A66" s="20"/>
      <c r="B66" s="19"/>
      <c r="C66" s="2"/>
      <c r="D66" s="3"/>
      <c r="E66" s="3"/>
    </row>
    <row r="67" spans="1:5" ht="12.75">
      <c r="A67" s="20"/>
      <c r="B67" s="19"/>
      <c r="C67" s="2"/>
      <c r="D67" s="3"/>
      <c r="E67" s="3"/>
    </row>
    <row r="68" spans="1:5" ht="12.75">
      <c r="A68" s="20"/>
      <c r="B68" s="19"/>
      <c r="C68" s="2"/>
      <c r="D68" s="3"/>
      <c r="E68" s="3"/>
    </row>
    <row r="69" spans="1:5" ht="12.75">
      <c r="A69" s="20"/>
      <c r="B69" s="19"/>
      <c r="C69" s="2"/>
      <c r="D69" s="3"/>
      <c r="E69" s="3"/>
    </row>
    <row r="70" spans="1:5" ht="12.75">
      <c r="A70" s="20"/>
      <c r="B70" s="19"/>
      <c r="C70" s="2"/>
      <c r="D70" s="3"/>
      <c r="E70" s="3"/>
    </row>
    <row r="71" spans="1:5" ht="12.75">
      <c r="A71" s="20"/>
      <c r="B71" s="19"/>
      <c r="C71" s="2"/>
      <c r="D71" s="3"/>
      <c r="E71" s="3"/>
    </row>
    <row r="72" spans="1:5" ht="12.75">
      <c r="A72" s="20"/>
      <c r="B72" s="19"/>
      <c r="C72" s="2"/>
      <c r="D72" s="3"/>
      <c r="E72" s="3"/>
    </row>
    <row r="73" spans="1:5" ht="12.75">
      <c r="A73" s="20"/>
      <c r="B73" s="19"/>
      <c r="C73" s="2"/>
      <c r="D73" s="3"/>
      <c r="E73" s="3"/>
    </row>
    <row r="74" spans="1:5" ht="12.75">
      <c r="A74" s="20"/>
      <c r="B74" s="19"/>
      <c r="C74" s="2"/>
      <c r="D74" s="3"/>
      <c r="E74" s="3"/>
    </row>
    <row r="75" spans="1:5" ht="12.75">
      <c r="A75" s="20"/>
      <c r="B75" s="19"/>
      <c r="C75" s="2"/>
      <c r="D75" s="3"/>
      <c r="E75" s="3"/>
    </row>
    <row r="76" spans="1:5" ht="12.75">
      <c r="A76" s="20"/>
      <c r="B76" s="19"/>
      <c r="C76" s="2"/>
      <c r="D76" s="3"/>
      <c r="E76" s="3"/>
    </row>
    <row r="77" spans="1:5" ht="12.75">
      <c r="A77" s="20"/>
      <c r="B77" s="19"/>
      <c r="C77" s="2"/>
      <c r="D77" s="3"/>
      <c r="E77" s="3"/>
    </row>
    <row r="78" spans="1:5" ht="12.75">
      <c r="A78" s="20"/>
      <c r="B78" s="19"/>
      <c r="C78" s="2"/>
      <c r="D78" s="3"/>
      <c r="E78" s="3"/>
    </row>
    <row r="79" spans="1:5" ht="12.75">
      <c r="A79" s="20"/>
      <c r="B79" s="19"/>
      <c r="C79" s="2"/>
      <c r="D79" s="3"/>
      <c r="E79" s="3"/>
    </row>
    <row r="80" spans="1:5" ht="12.75">
      <c r="A80" s="20"/>
      <c r="B80" s="19"/>
      <c r="C80" s="2"/>
      <c r="D80" s="3"/>
      <c r="E80" s="3"/>
    </row>
    <row r="81" spans="1:5" ht="12.75">
      <c r="A81" s="20"/>
      <c r="B81" s="19"/>
      <c r="C81" s="2"/>
      <c r="D81" s="3"/>
      <c r="E81" s="3"/>
    </row>
    <row r="82" spans="1:5" ht="12.75">
      <c r="A82" s="20"/>
      <c r="B82" s="19"/>
      <c r="C82" s="2"/>
      <c r="D82" s="3"/>
      <c r="E82" s="3"/>
    </row>
    <row r="83" spans="1:5" ht="12.75">
      <c r="A83" s="20"/>
      <c r="B83" s="19"/>
      <c r="C83" s="2"/>
      <c r="D83" s="3"/>
      <c r="E83" s="3"/>
    </row>
    <row r="84" spans="1:5" ht="12.75">
      <c r="A84" s="20"/>
      <c r="B84" s="19"/>
      <c r="C84" s="2"/>
      <c r="D84" s="3"/>
      <c r="E84" s="3"/>
    </row>
    <row r="85" spans="1:5" ht="12.75">
      <c r="A85" s="20"/>
      <c r="B85" s="19"/>
      <c r="C85" s="2"/>
      <c r="D85" s="3"/>
      <c r="E85" s="3"/>
    </row>
    <row r="86" spans="1:5" ht="12.75">
      <c r="A86" s="20"/>
      <c r="B86" s="19"/>
      <c r="C86" s="2"/>
      <c r="D86" s="3"/>
      <c r="E86" s="3"/>
    </row>
    <row r="87" spans="1:5" ht="12.75">
      <c r="A87" s="20"/>
      <c r="B87" s="19"/>
      <c r="C87" s="2"/>
      <c r="D87" s="3"/>
      <c r="E87" s="3"/>
    </row>
    <row r="88" spans="1:5" ht="12.75">
      <c r="A88" s="20"/>
      <c r="B88" s="19"/>
      <c r="C88" s="2"/>
      <c r="D88" s="3"/>
      <c r="E88" s="3"/>
    </row>
    <row r="89" spans="1:5" ht="12.75">
      <c r="A89" s="20"/>
      <c r="B89" s="19"/>
      <c r="C89" s="2"/>
      <c r="D89" s="3"/>
      <c r="E89" s="3"/>
    </row>
    <row r="90" spans="1:5" ht="12.75">
      <c r="A90" s="20"/>
      <c r="B90" s="19"/>
      <c r="C90" s="2"/>
      <c r="D90" s="3"/>
      <c r="E90" s="3"/>
    </row>
    <row r="91" spans="1:5" ht="12.75">
      <c r="A91" s="20"/>
      <c r="B91" s="19"/>
      <c r="C91" s="2"/>
      <c r="D91" s="3"/>
      <c r="E91" s="3"/>
    </row>
    <row r="92" spans="1:5" ht="12.75">
      <c r="A92" s="20"/>
      <c r="B92" s="19"/>
      <c r="C92" s="2"/>
      <c r="D92" s="3"/>
      <c r="E92" s="3"/>
    </row>
    <row r="93" spans="1:5" ht="12.75">
      <c r="A93" s="20"/>
      <c r="B93" s="19"/>
      <c r="C93" s="2"/>
      <c r="D93" s="3"/>
      <c r="E93" s="3"/>
    </row>
    <row r="94" spans="1:5" ht="12.75">
      <c r="A94" s="20"/>
      <c r="B94" s="19"/>
      <c r="C94" s="2"/>
      <c r="D94" s="3"/>
      <c r="E94" s="3"/>
    </row>
    <row r="95" spans="1:5" ht="12.75">
      <c r="A95" s="20"/>
      <c r="B95" s="19"/>
      <c r="C95" s="2"/>
      <c r="D95" s="3"/>
      <c r="E95" s="3"/>
    </row>
    <row r="96" spans="1:5" ht="12.75">
      <c r="A96" s="20"/>
      <c r="B96" s="19"/>
      <c r="C96" s="2"/>
      <c r="D96" s="3"/>
      <c r="E96" s="3"/>
    </row>
    <row r="97" spans="1:5" ht="12.75">
      <c r="A97" s="20"/>
      <c r="B97" s="19"/>
      <c r="C97" s="2"/>
      <c r="D97" s="3"/>
      <c r="E97" s="3"/>
    </row>
    <row r="98" spans="1:5" ht="12.75">
      <c r="A98" s="20"/>
      <c r="B98" s="19"/>
      <c r="C98" s="2"/>
      <c r="D98" s="3"/>
      <c r="E98" s="3"/>
    </row>
    <row r="99" spans="1:5" ht="12.75">
      <c r="A99" s="20"/>
      <c r="B99" s="19"/>
      <c r="C99" s="2"/>
      <c r="D99" s="3"/>
      <c r="E99" s="3"/>
    </row>
    <row r="100" spans="1:5" ht="12.75">
      <c r="A100" s="20"/>
      <c r="B100" s="19"/>
      <c r="C100" s="2"/>
      <c r="D100" s="3"/>
      <c r="E100" s="3"/>
    </row>
    <row r="101" spans="1:5" ht="12.75">
      <c r="A101" s="20"/>
      <c r="B101" s="19"/>
      <c r="C101" s="2"/>
      <c r="D101" s="3"/>
      <c r="E101" s="3"/>
    </row>
    <row r="102" spans="1:5" ht="12.75">
      <c r="A102" s="20"/>
      <c r="B102" s="19"/>
      <c r="C102" s="2"/>
      <c r="D102" s="3"/>
      <c r="E102" s="3"/>
    </row>
    <row r="103" spans="1:5" ht="12.75">
      <c r="A103" s="20"/>
      <c r="B103" s="19"/>
      <c r="C103" s="2"/>
      <c r="D103" s="3"/>
      <c r="E103" s="3"/>
    </row>
    <row r="104" spans="1:5" ht="12.75">
      <c r="A104" s="20"/>
      <c r="B104" s="19"/>
      <c r="C104" s="2"/>
      <c r="D104" s="3"/>
      <c r="E104" s="3"/>
    </row>
    <row r="105" spans="1:5" ht="12.75">
      <c r="A105" s="20"/>
      <c r="B105" s="19"/>
      <c r="C105" s="2"/>
      <c r="D105" s="3"/>
      <c r="E105" s="3"/>
    </row>
    <row r="106" spans="1:5" ht="12.75">
      <c r="A106" s="20"/>
      <c r="B106" s="19"/>
      <c r="C106" s="2"/>
      <c r="D106" s="3"/>
      <c r="E106" s="3"/>
    </row>
    <row r="107" spans="1:5" ht="12.75">
      <c r="A107" s="20"/>
      <c r="B107" s="19"/>
      <c r="C107" s="2"/>
      <c r="D107" s="3"/>
      <c r="E107" s="3"/>
    </row>
    <row r="108" spans="1:5" ht="12.75">
      <c r="A108" s="20"/>
      <c r="B108" s="19"/>
      <c r="C108" s="2"/>
      <c r="D108" s="3"/>
      <c r="E108" s="3"/>
    </row>
    <row r="109" spans="1:5" ht="12.75">
      <c r="A109" s="20"/>
      <c r="B109" s="19"/>
      <c r="C109" s="2"/>
      <c r="D109" s="3"/>
      <c r="E109" s="3"/>
    </row>
    <row r="110" spans="1:5" ht="12.75">
      <c r="A110" s="20"/>
      <c r="B110" s="19"/>
      <c r="C110" s="2"/>
      <c r="D110" s="3"/>
      <c r="E110" s="3"/>
    </row>
    <row r="111" spans="1:5" ht="12.75">
      <c r="A111" s="20"/>
      <c r="B111" s="19"/>
      <c r="C111" s="2"/>
      <c r="D111" s="3"/>
      <c r="E111" s="3"/>
    </row>
    <row r="112" spans="1:5" ht="12.75">
      <c r="A112" s="20"/>
      <c r="B112" s="19"/>
      <c r="C112" s="2"/>
      <c r="D112" s="3"/>
      <c r="E112" s="3"/>
    </row>
    <row r="113" spans="1:5" ht="12.75">
      <c r="A113" s="20"/>
      <c r="B113" s="19"/>
      <c r="C113" s="2"/>
      <c r="D113" s="3"/>
      <c r="E113" s="3"/>
    </row>
    <row r="114" spans="1:5" ht="12.75">
      <c r="A114" s="20"/>
      <c r="B114" s="19"/>
      <c r="C114" s="2"/>
      <c r="D114" s="3"/>
      <c r="E114" s="3"/>
    </row>
    <row r="115" spans="1:5" ht="12.75">
      <c r="A115" s="20"/>
      <c r="B115" s="19"/>
      <c r="C115" s="2"/>
      <c r="D115" s="3"/>
      <c r="E115" s="3"/>
    </row>
    <row r="116" spans="1:5" ht="12.75">
      <c r="A116" s="20"/>
      <c r="B116" s="19"/>
      <c r="C116" s="2"/>
      <c r="D116" s="3"/>
      <c r="E116" s="3"/>
    </row>
    <row r="117" spans="1:5" ht="12.75">
      <c r="A117" s="20"/>
      <c r="B117" s="19"/>
      <c r="C117" s="2"/>
      <c r="D117" s="3"/>
      <c r="E117" s="3"/>
    </row>
    <row r="118" spans="1:5" ht="12.75">
      <c r="A118" s="20"/>
      <c r="B118" s="19"/>
      <c r="C118" s="2"/>
      <c r="D118" s="3"/>
      <c r="E118" s="3"/>
    </row>
    <row r="119" spans="1:5" ht="12.75">
      <c r="A119" s="20"/>
      <c r="B119" s="19"/>
      <c r="C119" s="2"/>
      <c r="D119" s="3"/>
      <c r="E119" s="3"/>
    </row>
    <row r="120" spans="1:5" ht="12.75">
      <c r="A120" s="20"/>
      <c r="B120" s="19"/>
      <c r="C120" s="2"/>
      <c r="D120" s="3"/>
      <c r="E120" s="3"/>
    </row>
    <row r="121" spans="1:5" ht="12.75">
      <c r="A121" s="20"/>
      <c r="B121" s="19"/>
      <c r="C121" s="2"/>
      <c r="D121" s="3"/>
      <c r="E121" s="3"/>
    </row>
    <row r="122" spans="1:5" ht="12.75">
      <c r="A122" s="20"/>
      <c r="B122" s="19"/>
      <c r="C122" s="2"/>
      <c r="D122" s="3"/>
      <c r="E122" s="3"/>
    </row>
    <row r="123" spans="1:5" ht="12.75">
      <c r="A123" s="20"/>
      <c r="B123" s="19"/>
      <c r="C123" s="2"/>
      <c r="D123" s="3"/>
      <c r="E123" s="3"/>
    </row>
    <row r="124" spans="1:5" ht="12.75">
      <c r="A124" s="20"/>
      <c r="B124" s="19"/>
      <c r="C124" s="2"/>
      <c r="D124" s="3"/>
      <c r="E124" s="3"/>
    </row>
    <row r="125" spans="1:5" ht="12.75">
      <c r="A125" s="20"/>
      <c r="B125" s="19"/>
      <c r="C125" s="2"/>
      <c r="D125" s="3"/>
      <c r="E125" s="3"/>
    </row>
    <row r="126" spans="1:5" ht="12.75">
      <c r="A126" s="20"/>
      <c r="B126" s="19"/>
      <c r="C126" s="2"/>
      <c r="D126" s="3"/>
      <c r="E126" s="3"/>
    </row>
    <row r="127" spans="1:5" ht="12.75">
      <c r="A127" s="20"/>
      <c r="B127" s="19"/>
      <c r="C127" s="2"/>
      <c r="D127" s="3"/>
      <c r="E127" s="3"/>
    </row>
    <row r="128" spans="1:5" ht="12.75">
      <c r="A128" s="20"/>
      <c r="B128" s="19"/>
      <c r="C128" s="2"/>
      <c r="D128" s="3"/>
      <c r="E128" s="3"/>
    </row>
    <row r="129" spans="1:5" ht="12.75">
      <c r="A129" s="20"/>
      <c r="B129" s="19"/>
      <c r="C129" s="2"/>
      <c r="D129" s="3"/>
      <c r="E129" s="3"/>
    </row>
    <row r="130" spans="1:5" ht="12.75">
      <c r="A130" s="20"/>
      <c r="B130" s="19"/>
      <c r="C130" s="2"/>
      <c r="D130" s="3"/>
      <c r="E130" s="3"/>
    </row>
    <row r="131" spans="1:5" ht="12.75">
      <c r="A131" s="20"/>
      <c r="B131" s="19"/>
      <c r="C131" s="2"/>
      <c r="D131" s="3"/>
      <c r="E131" s="3"/>
    </row>
    <row r="132" spans="1:5" ht="12.75">
      <c r="A132" s="20"/>
      <c r="B132" s="19"/>
      <c r="C132" s="2"/>
      <c r="D132" s="3"/>
      <c r="E132" s="3"/>
    </row>
    <row r="133" spans="1:5" ht="12.75">
      <c r="A133" s="20"/>
      <c r="B133" s="19"/>
      <c r="C133" s="2"/>
      <c r="D133" s="3"/>
      <c r="E133" s="3"/>
    </row>
    <row r="134" spans="1:5" ht="12.75">
      <c r="A134" s="20"/>
      <c r="B134" s="19"/>
      <c r="C134" s="2"/>
      <c r="D134" s="3"/>
      <c r="E134" s="3"/>
    </row>
    <row r="135" spans="1:5" ht="12.75">
      <c r="A135" s="20"/>
      <c r="B135" s="19"/>
      <c r="C135" s="2"/>
      <c r="D135" s="3"/>
      <c r="E135" s="3"/>
    </row>
    <row r="136" spans="1:5" ht="12.75">
      <c r="A136" s="20"/>
      <c r="B136" s="19"/>
      <c r="C136" s="2"/>
      <c r="D136" s="3"/>
      <c r="E136" s="3"/>
    </row>
    <row r="137" spans="1:5" ht="12.75">
      <c r="A137" s="20"/>
      <c r="B137" s="19"/>
      <c r="C137" s="2"/>
      <c r="D137" s="3"/>
      <c r="E137" s="3"/>
    </row>
    <row r="138" spans="1:5" ht="12.75">
      <c r="A138" s="20"/>
      <c r="B138" s="19"/>
      <c r="C138" s="2"/>
      <c r="D138" s="3"/>
      <c r="E138" s="3"/>
    </row>
    <row r="139" spans="1:5" ht="12.75">
      <c r="A139" s="20"/>
      <c r="B139" s="19"/>
      <c r="C139" s="2"/>
      <c r="D139" s="3"/>
      <c r="E139" s="3"/>
    </row>
    <row r="140" spans="1:5" ht="12.75">
      <c r="A140" s="20"/>
      <c r="B140" s="19"/>
      <c r="C140" s="2"/>
      <c r="D140" s="3"/>
      <c r="E140" s="3"/>
    </row>
    <row r="141" spans="1:5" ht="12.75">
      <c r="A141" s="20"/>
      <c r="B141" s="19"/>
      <c r="C141" s="2"/>
      <c r="D141" s="3"/>
      <c r="E141" s="3"/>
    </row>
    <row r="142" spans="1:5" ht="12.75">
      <c r="A142" s="20"/>
      <c r="B142" s="19"/>
      <c r="C142" s="2"/>
      <c r="D142" s="3"/>
      <c r="E142" s="3"/>
    </row>
    <row r="143" spans="1:5" ht="12.75">
      <c r="A143" s="20"/>
      <c r="B143" s="19"/>
      <c r="C143" s="2"/>
      <c r="D143" s="3"/>
      <c r="E143" s="3"/>
    </row>
    <row r="144" spans="1:5" ht="12.75">
      <c r="A144" s="20"/>
      <c r="B144" s="19"/>
      <c r="C144" s="2"/>
      <c r="D144" s="3"/>
      <c r="E144" s="3"/>
    </row>
    <row r="145" spans="1:5" ht="12.75">
      <c r="A145" s="20"/>
      <c r="B145" s="19"/>
      <c r="C145" s="2"/>
      <c r="D145" s="3"/>
      <c r="E145" s="3"/>
    </row>
    <row r="146" spans="1:5" ht="12.75">
      <c r="A146" s="20"/>
      <c r="B146" s="19"/>
      <c r="C146" s="2"/>
      <c r="D146" s="3"/>
      <c r="E146" s="3"/>
    </row>
    <row r="147" spans="1:5" ht="12.75">
      <c r="A147" s="20"/>
      <c r="B147" s="19"/>
      <c r="C147" s="2"/>
      <c r="D147" s="3"/>
      <c r="E147" s="3"/>
    </row>
    <row r="148" spans="1:5" ht="12.75">
      <c r="A148" s="20"/>
      <c r="B148" s="19"/>
      <c r="C148" s="2"/>
      <c r="D148" s="3"/>
      <c r="E148" s="3"/>
    </row>
    <row r="149" spans="1:5" ht="12.75">
      <c r="A149" s="20"/>
      <c r="B149" s="19"/>
      <c r="C149" s="2"/>
      <c r="D149" s="3"/>
      <c r="E149" s="3"/>
    </row>
    <row r="150" spans="1:5" ht="12.75">
      <c r="A150" s="20"/>
      <c r="B150" s="19"/>
      <c r="C150" s="2"/>
      <c r="D150" s="3"/>
      <c r="E150" s="3"/>
    </row>
    <row r="151" spans="1:5" ht="12.75">
      <c r="A151" s="20"/>
      <c r="B151" s="19"/>
      <c r="C151" s="2"/>
      <c r="D151" s="3"/>
      <c r="E151" s="3"/>
    </row>
    <row r="152" spans="1:5" ht="12.75">
      <c r="A152" s="20"/>
      <c r="B152" s="19"/>
      <c r="C152" s="2"/>
      <c r="D152" s="3"/>
      <c r="E152" s="3"/>
    </row>
    <row r="153" spans="1:5" ht="12.75">
      <c r="A153" s="20"/>
      <c r="B153" s="19"/>
      <c r="C153" s="2"/>
      <c r="D153" s="3"/>
      <c r="E153" s="3"/>
    </row>
    <row r="154" spans="1:5" ht="12.75">
      <c r="A154" s="20"/>
      <c r="B154" s="19"/>
      <c r="C154" s="2"/>
      <c r="D154" s="3"/>
      <c r="E154" s="3"/>
    </row>
    <row r="155" spans="1:5" ht="12.75">
      <c r="A155" s="20"/>
      <c r="B155" s="19"/>
      <c r="C155" s="2"/>
      <c r="D155" s="3"/>
      <c r="E155" s="3"/>
    </row>
    <row r="156" spans="1:5" ht="12.75">
      <c r="A156" s="20"/>
      <c r="B156" s="19"/>
      <c r="C156" s="2"/>
      <c r="D156" s="3"/>
      <c r="E156" s="3"/>
    </row>
    <row r="157" spans="1:5" ht="12.75">
      <c r="A157" s="20"/>
      <c r="B157" s="19"/>
      <c r="C157" s="2"/>
      <c r="D157" s="3"/>
      <c r="E157" s="3"/>
    </row>
    <row r="158" spans="1:5" ht="12.75">
      <c r="A158" s="20"/>
      <c r="B158" s="19"/>
      <c r="C158" s="2"/>
      <c r="D158" s="3"/>
      <c r="E158" s="3"/>
    </row>
    <row r="159" spans="1:5" ht="12.75">
      <c r="A159" s="20"/>
      <c r="B159" s="19"/>
      <c r="C159" s="2"/>
      <c r="D159" s="3"/>
      <c r="E159" s="3"/>
    </row>
    <row r="160" spans="1:5" ht="12.75">
      <c r="A160" s="20"/>
      <c r="B160" s="19"/>
      <c r="C160" s="2"/>
      <c r="D160" s="3"/>
      <c r="E160" s="3"/>
    </row>
    <row r="161" spans="1:5" ht="12.75">
      <c r="A161" s="20"/>
      <c r="B161" s="19"/>
      <c r="C161" s="2"/>
      <c r="D161" s="3"/>
      <c r="E161" s="3"/>
    </row>
    <row r="162" spans="1:5" ht="12.75">
      <c r="A162" s="20"/>
      <c r="B162" s="19"/>
      <c r="C162" s="2"/>
      <c r="D162" s="3"/>
      <c r="E162" s="3"/>
    </row>
    <row r="163" spans="1:5" ht="12.75">
      <c r="A163" s="20"/>
      <c r="B163" s="19"/>
      <c r="C163" s="2"/>
      <c r="D163" s="3"/>
      <c r="E163" s="3"/>
    </row>
    <row r="164" spans="1:5" ht="12.75">
      <c r="A164" s="20"/>
      <c r="B164" s="19"/>
      <c r="C164" s="2"/>
      <c r="D164" s="3"/>
      <c r="E164" s="3"/>
    </row>
    <row r="165" spans="1:5" ht="12.75">
      <c r="A165" s="20"/>
      <c r="B165" s="19"/>
      <c r="C165" s="2"/>
      <c r="D165" s="3"/>
      <c r="E165" s="3"/>
    </row>
    <row r="166" spans="1:5" ht="12.75">
      <c r="A166" s="20"/>
      <c r="B166" s="19"/>
      <c r="C166" s="2"/>
      <c r="D166" s="3"/>
      <c r="E166" s="3"/>
    </row>
    <row r="167" spans="1:5" ht="12.75">
      <c r="A167" s="20"/>
      <c r="B167" s="19"/>
      <c r="C167" s="2"/>
      <c r="D167" s="3"/>
      <c r="E167" s="3"/>
    </row>
    <row r="168" spans="1:5" ht="12.75">
      <c r="A168" s="20"/>
      <c r="B168" s="19"/>
      <c r="C168" s="2"/>
      <c r="D168" s="3"/>
      <c r="E168" s="3"/>
    </row>
    <row r="169" spans="1:5" ht="12.75">
      <c r="A169" s="20"/>
      <c r="B169" s="19"/>
      <c r="C169" s="2"/>
      <c r="D169" s="3"/>
      <c r="E169" s="3"/>
    </row>
    <row r="170" spans="1:5" ht="12.75">
      <c r="A170" s="20"/>
      <c r="B170" s="19"/>
      <c r="C170" s="2"/>
      <c r="D170" s="3"/>
      <c r="E170" s="3"/>
    </row>
    <row r="171" spans="1:5" ht="12.75">
      <c r="A171" s="20"/>
      <c r="B171" s="19"/>
      <c r="C171" s="2"/>
      <c r="D171" s="3"/>
      <c r="E171" s="3"/>
    </row>
    <row r="172" spans="1:5" ht="12.75">
      <c r="A172" s="20"/>
      <c r="B172" s="19"/>
      <c r="C172" s="2"/>
      <c r="D172" s="3"/>
      <c r="E172" s="3"/>
    </row>
    <row r="173" spans="1:5" ht="12.75">
      <c r="A173" s="20"/>
      <c r="B173" s="19"/>
      <c r="C173" s="2"/>
      <c r="D173" s="3"/>
      <c r="E173" s="3"/>
    </row>
    <row r="174" spans="1:5" ht="12.75">
      <c r="A174" s="20"/>
      <c r="B174" s="19"/>
      <c r="C174" s="2"/>
      <c r="D174" s="3"/>
      <c r="E174" s="3"/>
    </row>
    <row r="175" spans="1:5" ht="12.75">
      <c r="A175" s="20"/>
      <c r="B175" s="19"/>
      <c r="C175" s="2"/>
      <c r="D175" s="3"/>
      <c r="E175" s="3"/>
    </row>
    <row r="176" spans="1:5" ht="12.75">
      <c r="A176" s="20"/>
      <c r="B176" s="19"/>
      <c r="C176" s="2"/>
      <c r="D176" s="3"/>
      <c r="E176" s="3"/>
    </row>
    <row r="177" spans="1:5" ht="12.75">
      <c r="A177" s="20"/>
      <c r="B177" s="19"/>
      <c r="C177" s="2"/>
      <c r="D177" s="3"/>
      <c r="E177" s="3"/>
    </row>
    <row r="178" spans="1:5" ht="12.75">
      <c r="A178" s="20"/>
      <c r="B178" s="19"/>
      <c r="C178" s="2"/>
      <c r="D178" s="3"/>
      <c r="E178" s="3"/>
    </row>
    <row r="179" spans="1:5" ht="12.75">
      <c r="A179" s="20"/>
      <c r="B179" s="19"/>
      <c r="C179" s="2"/>
      <c r="D179" s="3"/>
      <c r="E179" s="3"/>
    </row>
    <row r="180" spans="1:5" ht="12.75">
      <c r="A180" s="20"/>
      <c r="B180" s="19"/>
      <c r="C180" s="2"/>
      <c r="D180" s="3"/>
      <c r="E180" s="3"/>
    </row>
    <row r="181" spans="1:5" ht="12.75">
      <c r="A181" s="20"/>
      <c r="B181" s="19"/>
      <c r="C181" s="2"/>
      <c r="D181" s="3"/>
      <c r="E181" s="3"/>
    </row>
    <row r="182" spans="1:5" ht="12.75">
      <c r="A182" s="20"/>
      <c r="B182" s="19"/>
      <c r="C182" s="2"/>
      <c r="D182" s="3"/>
      <c r="E182" s="3"/>
    </row>
    <row r="183" spans="1:5" ht="12.75">
      <c r="A183" s="20"/>
      <c r="B183" s="19"/>
      <c r="C183" s="2"/>
      <c r="D183" s="3"/>
      <c r="E183" s="3"/>
    </row>
    <row r="184" spans="1:5" ht="12.75">
      <c r="A184" s="20"/>
      <c r="B184" s="19"/>
      <c r="C184" s="2"/>
      <c r="D184" s="3"/>
      <c r="E184" s="3"/>
    </row>
    <row r="185" spans="1:5" ht="12.75">
      <c r="A185" s="20"/>
      <c r="B185" s="19"/>
      <c r="C185" s="2"/>
      <c r="D185" s="3"/>
      <c r="E185" s="3"/>
    </row>
    <row r="186" spans="1:5" ht="12.75">
      <c r="A186" s="20"/>
      <c r="B186" s="19"/>
      <c r="C186" s="2"/>
      <c r="D186" s="3"/>
      <c r="E186" s="3"/>
    </row>
    <row r="187" spans="1:5" ht="12.75">
      <c r="A187" s="20"/>
      <c r="B187" s="19"/>
      <c r="C187" s="2"/>
      <c r="D187" s="3"/>
      <c r="E187" s="3"/>
    </row>
    <row r="188" spans="1:5" ht="12.75">
      <c r="A188" s="20"/>
      <c r="B188" s="19"/>
      <c r="C188" s="2"/>
      <c r="D188" s="3"/>
      <c r="E188" s="3"/>
    </row>
  </sheetData>
  <sheetProtection/>
  <mergeCells count="3">
    <mergeCell ref="A2:D2"/>
    <mergeCell ref="A3:D3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88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4.25390625" style="5" customWidth="1"/>
    <col min="2" max="2" width="45.75390625" style="5" customWidth="1"/>
    <col min="3" max="3" width="21.75390625" style="25" customWidth="1"/>
    <col min="4" max="4" width="10.375" style="4" customWidth="1"/>
    <col min="5" max="6" width="9.125" style="4" customWidth="1"/>
    <col min="7" max="7" width="44.75390625" style="4" customWidth="1"/>
    <col min="8" max="17" width="9.125" style="4" customWidth="1"/>
    <col min="18" max="18" width="20.375" style="4" customWidth="1"/>
    <col min="19" max="24" width="9.125" style="4" customWidth="1"/>
    <col min="25" max="16384" width="9.125" style="5" customWidth="1"/>
  </cols>
  <sheetData>
    <row r="1" spans="1:5" ht="14.25" customHeight="1">
      <c r="A1" s="1"/>
      <c r="B1" s="1"/>
      <c r="C1" s="2"/>
      <c r="D1" s="3"/>
      <c r="E1" s="3"/>
    </row>
    <row r="2" spans="1:5" ht="14.25" customHeight="1">
      <c r="A2" s="46" t="s">
        <v>9</v>
      </c>
      <c r="B2" s="46"/>
      <c r="C2" s="46"/>
      <c r="D2" s="46"/>
      <c r="E2" s="3"/>
    </row>
    <row r="3" spans="1:5" ht="14.25" customHeight="1">
      <c r="A3" s="46" t="s">
        <v>27</v>
      </c>
      <c r="B3" s="46"/>
      <c r="C3" s="46"/>
      <c r="D3" s="46"/>
      <c r="E3" s="3"/>
    </row>
    <row r="4" spans="1:5" ht="14.25" customHeight="1" thickBot="1">
      <c r="A4" s="6"/>
      <c r="B4" s="6"/>
      <c r="C4" s="28"/>
      <c r="D4" s="3"/>
      <c r="E4" s="3"/>
    </row>
    <row r="5" spans="1:5" s="8" customFormat="1" ht="24" customHeight="1">
      <c r="A5" s="30" t="s">
        <v>0</v>
      </c>
      <c r="B5" s="29" t="s">
        <v>1</v>
      </c>
      <c r="C5" s="29" t="s">
        <v>14</v>
      </c>
      <c r="D5" s="37" t="s">
        <v>11</v>
      </c>
      <c r="E5" s="7"/>
    </row>
    <row r="6" spans="1:5" ht="12.75">
      <c r="A6" s="12" t="s">
        <v>2</v>
      </c>
      <c r="B6" s="32" t="s">
        <v>13</v>
      </c>
      <c r="C6" s="11">
        <f>5306542834.61/1000</f>
        <v>5306542.834609999</v>
      </c>
      <c r="D6" s="40">
        <f aca="true" t="shared" si="0" ref="D6:D12">C6/$C$12*100</f>
        <v>99.49248824895945</v>
      </c>
      <c r="E6" s="3"/>
    </row>
    <row r="7" spans="1:18" ht="12.75">
      <c r="A7" s="9"/>
      <c r="B7" s="26" t="s">
        <v>21</v>
      </c>
      <c r="C7" s="36">
        <f>(2667546373.79+1574026881.28)/1000</f>
        <v>4241573.25507</v>
      </c>
      <c r="D7" s="42">
        <f t="shared" si="0"/>
        <v>79.52535019312015</v>
      </c>
      <c r="E7" s="3"/>
      <c r="R7" s="10"/>
    </row>
    <row r="8" spans="1:18" ht="12.75">
      <c r="A8" s="9"/>
      <c r="B8" s="27" t="s">
        <v>5</v>
      </c>
      <c r="C8" s="36">
        <f>1022665823.74/1000</f>
        <v>1022665.82374</v>
      </c>
      <c r="D8" s="42">
        <f t="shared" si="0"/>
        <v>19.173984008468338</v>
      </c>
      <c r="E8" s="3"/>
      <c r="R8" s="10"/>
    </row>
    <row r="9" spans="1:18" ht="12.75">
      <c r="A9" s="9"/>
      <c r="B9" s="27" t="s">
        <v>19</v>
      </c>
      <c r="C9" s="36">
        <f>5665152.99/1000</f>
        <v>5665.1529900000005</v>
      </c>
      <c r="D9" s="42">
        <f t="shared" si="0"/>
        <v>0.10621607793495874</v>
      </c>
      <c r="E9" s="3"/>
      <c r="R9" s="10"/>
    </row>
    <row r="10" spans="1:18" ht="12.75">
      <c r="A10" s="9"/>
      <c r="B10" s="27" t="s">
        <v>15</v>
      </c>
      <c r="C10" s="36">
        <f>C6-C7-C8-C9</f>
        <v>36638.60280999934</v>
      </c>
      <c r="D10" s="42">
        <f t="shared" si="0"/>
        <v>0.6869379694360007</v>
      </c>
      <c r="E10" s="3"/>
      <c r="R10" s="10"/>
    </row>
    <row r="11" spans="1:5" ht="13.5" customHeight="1">
      <c r="A11" s="12" t="s">
        <v>3</v>
      </c>
      <c r="B11" s="33" t="s">
        <v>16</v>
      </c>
      <c r="C11" s="11">
        <f>27068705.32/1000</f>
        <v>27068.70532</v>
      </c>
      <c r="D11" s="40">
        <f t="shared" si="0"/>
        <v>0.5075117510405579</v>
      </c>
      <c r="E11" s="3"/>
    </row>
    <row r="12" spans="1:5" ht="13.5" thickBot="1">
      <c r="A12" s="34" t="s">
        <v>6</v>
      </c>
      <c r="B12" s="35" t="s">
        <v>10</v>
      </c>
      <c r="C12" s="38">
        <f>C6+C11</f>
        <v>5333611.539929999</v>
      </c>
      <c r="D12" s="41">
        <f t="shared" si="0"/>
        <v>100</v>
      </c>
      <c r="E12" s="3"/>
    </row>
    <row r="13" spans="1:5" ht="14.25" customHeight="1">
      <c r="A13" s="13"/>
      <c r="B13" s="14"/>
      <c r="C13" s="2"/>
      <c r="D13" s="3"/>
      <c r="E13" s="3"/>
    </row>
    <row r="14" spans="1:5" ht="14.25" customHeight="1">
      <c r="A14" s="13"/>
      <c r="B14" s="14"/>
      <c r="C14" s="2"/>
      <c r="D14" s="3"/>
      <c r="E14" s="3"/>
    </row>
    <row r="15" spans="1:5" ht="14.25" customHeight="1">
      <c r="A15" s="13"/>
      <c r="B15" s="14"/>
      <c r="C15" s="2"/>
      <c r="D15" s="3"/>
      <c r="E15" s="3"/>
    </row>
    <row r="16" spans="1:5" ht="14.25" customHeight="1">
      <c r="A16" s="13"/>
      <c r="B16" s="14"/>
      <c r="C16" s="2"/>
      <c r="D16" s="3"/>
      <c r="E16" s="3"/>
    </row>
    <row r="17" spans="1:5" ht="14.25" customHeight="1">
      <c r="A17" s="13"/>
      <c r="B17" s="14"/>
      <c r="C17" s="2"/>
      <c r="D17" s="3"/>
      <c r="E17" s="3"/>
    </row>
    <row r="18" spans="1:5" ht="14.25" customHeight="1">
      <c r="A18" s="45" t="s">
        <v>25</v>
      </c>
      <c r="B18" s="45"/>
      <c r="C18" s="5"/>
      <c r="D18" s="31" t="s">
        <v>26</v>
      </c>
      <c r="E18" s="3"/>
    </row>
    <row r="19" spans="1:5" ht="14.25" customHeight="1">
      <c r="A19" s="13"/>
      <c r="C19" s="2"/>
      <c r="D19" s="3"/>
      <c r="E19" s="3"/>
    </row>
    <row r="20" spans="1:5" ht="14.25" customHeight="1">
      <c r="A20" s="15"/>
      <c r="B20" s="15"/>
      <c r="C20" s="16"/>
      <c r="D20" s="17"/>
      <c r="E20" s="17"/>
    </row>
    <row r="21" spans="1:5" ht="14.25" customHeight="1">
      <c r="A21" s="18"/>
      <c r="B21" s="18"/>
      <c r="C21" s="2"/>
      <c r="D21" s="3"/>
      <c r="E21" s="3"/>
    </row>
    <row r="22" spans="1:5" ht="14.25" customHeight="1">
      <c r="A22" s="18"/>
      <c r="B22" s="18"/>
      <c r="C22" s="2"/>
      <c r="D22" s="3"/>
      <c r="E22" s="3"/>
    </row>
    <row r="23" spans="3:24" s="21" customFormat="1" ht="14.25" customHeight="1">
      <c r="C23" s="22"/>
      <c r="D23" s="23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5" ht="14.25" customHeight="1">
      <c r="A24" s="18"/>
      <c r="B24" s="18"/>
      <c r="C24" s="2"/>
      <c r="D24" s="3"/>
      <c r="E24" s="3"/>
    </row>
    <row r="25" spans="1:5" ht="14.25" customHeight="1">
      <c r="A25" s="18"/>
      <c r="B25" s="18"/>
      <c r="C25" s="2"/>
      <c r="D25" s="3"/>
      <c r="E25" s="3"/>
    </row>
    <row r="26" spans="1:5" ht="14.25" customHeight="1">
      <c r="A26" s="20"/>
      <c r="B26" s="19"/>
      <c r="C26" s="2"/>
      <c r="D26" s="3"/>
      <c r="E26" s="3"/>
    </row>
    <row r="27" spans="1:5" ht="14.25" customHeight="1">
      <c r="A27" s="20"/>
      <c r="B27" s="19"/>
      <c r="C27" s="2"/>
      <c r="D27" s="3"/>
      <c r="E27" s="3"/>
    </row>
    <row r="28" spans="1:5" ht="14.25" customHeight="1">
      <c r="A28" s="20"/>
      <c r="B28" s="19"/>
      <c r="C28" s="2"/>
      <c r="D28" s="3"/>
      <c r="E28" s="3"/>
    </row>
    <row r="29" spans="1:5" ht="14.25" customHeight="1">
      <c r="A29" s="20"/>
      <c r="B29" s="19"/>
      <c r="C29" s="2"/>
      <c r="D29" s="3"/>
      <c r="E29" s="3"/>
    </row>
    <row r="30" spans="1:5" ht="14.25" customHeight="1">
      <c r="A30" s="20"/>
      <c r="B30" s="19"/>
      <c r="C30" s="2"/>
      <c r="D30" s="3"/>
      <c r="E30" s="3"/>
    </row>
    <row r="31" spans="1:5" ht="14.25" customHeight="1">
      <c r="A31" s="20"/>
      <c r="B31" s="19"/>
      <c r="C31" s="2"/>
      <c r="D31" s="3"/>
      <c r="E31" s="3"/>
    </row>
    <row r="32" spans="1:5" ht="14.25" customHeight="1">
      <c r="A32" s="20"/>
      <c r="B32" s="19"/>
      <c r="C32" s="2"/>
      <c r="D32" s="3"/>
      <c r="E32" s="3"/>
    </row>
    <row r="33" spans="1:5" ht="14.25" customHeight="1">
      <c r="A33" s="20"/>
      <c r="B33" s="19"/>
      <c r="C33" s="2"/>
      <c r="D33" s="3"/>
      <c r="E33" s="3"/>
    </row>
    <row r="34" spans="1:5" ht="14.25" customHeight="1">
      <c r="A34" s="20"/>
      <c r="B34" s="19"/>
      <c r="C34" s="2"/>
      <c r="D34" s="3"/>
      <c r="E34" s="3"/>
    </row>
    <row r="35" spans="1:5" ht="14.25" customHeight="1">
      <c r="A35" s="20"/>
      <c r="B35" s="19"/>
      <c r="C35" s="2"/>
      <c r="D35" s="3"/>
      <c r="E35" s="3"/>
    </row>
    <row r="36" spans="1:5" ht="14.25" customHeight="1">
      <c r="A36" s="20"/>
      <c r="B36" s="19"/>
      <c r="C36" s="2"/>
      <c r="D36" s="3"/>
      <c r="E36" s="3"/>
    </row>
    <row r="37" spans="1:5" ht="12.75">
      <c r="A37" s="20"/>
      <c r="B37" s="19"/>
      <c r="C37" s="2"/>
      <c r="D37" s="3"/>
      <c r="E37" s="3"/>
    </row>
    <row r="38" spans="1:5" ht="12.75">
      <c r="A38" s="20"/>
      <c r="B38" s="19"/>
      <c r="C38" s="2"/>
      <c r="D38" s="3"/>
      <c r="E38" s="3"/>
    </row>
    <row r="39" spans="1:5" ht="12.75">
      <c r="A39" s="20"/>
      <c r="B39" s="19"/>
      <c r="C39" s="2"/>
      <c r="D39" s="3"/>
      <c r="E39" s="3"/>
    </row>
    <row r="40" spans="1:5" ht="12.75">
      <c r="A40" s="20"/>
      <c r="B40" s="19"/>
      <c r="C40" s="2"/>
      <c r="D40" s="3"/>
      <c r="E40" s="3"/>
    </row>
    <row r="41" spans="1:5" ht="12.75">
      <c r="A41" s="20"/>
      <c r="B41" s="19"/>
      <c r="C41" s="2"/>
      <c r="D41" s="3"/>
      <c r="E41" s="3"/>
    </row>
    <row r="42" spans="1:5" ht="12.75">
      <c r="A42" s="20"/>
      <c r="B42" s="19"/>
      <c r="C42" s="2"/>
      <c r="D42" s="3"/>
      <c r="E42" s="3"/>
    </row>
    <row r="43" spans="1:5" ht="12.75">
      <c r="A43" s="20"/>
      <c r="B43" s="19"/>
      <c r="C43" s="2"/>
      <c r="D43" s="3"/>
      <c r="E43" s="3"/>
    </row>
    <row r="44" spans="1:5" ht="12.75">
      <c r="A44" s="20"/>
      <c r="B44" s="19"/>
      <c r="C44" s="2"/>
      <c r="D44" s="3"/>
      <c r="E44" s="3"/>
    </row>
    <row r="45" spans="1:5" ht="12.75">
      <c r="A45" s="20"/>
      <c r="B45" s="19"/>
      <c r="C45" s="2"/>
      <c r="D45" s="3"/>
      <c r="E45" s="3"/>
    </row>
    <row r="46" spans="1:5" ht="12.75">
      <c r="A46" s="20"/>
      <c r="B46" s="19"/>
      <c r="C46" s="2"/>
      <c r="D46" s="3"/>
      <c r="E46" s="3"/>
    </row>
    <row r="47" spans="1:5" ht="12.75">
      <c r="A47" s="20"/>
      <c r="B47" s="19"/>
      <c r="C47" s="2"/>
      <c r="D47" s="3"/>
      <c r="E47" s="3"/>
    </row>
    <row r="48" spans="1:5" ht="12.75">
      <c r="A48" s="20"/>
      <c r="B48" s="19"/>
      <c r="C48" s="2"/>
      <c r="D48" s="3"/>
      <c r="E48" s="3"/>
    </row>
    <row r="49" spans="1:5" ht="12.75">
      <c r="A49" s="20"/>
      <c r="B49" s="19"/>
      <c r="C49" s="2"/>
      <c r="D49" s="3"/>
      <c r="E49" s="3"/>
    </row>
    <row r="50" spans="1:5" ht="12.75">
      <c r="A50" s="20"/>
      <c r="B50" s="19"/>
      <c r="C50" s="2"/>
      <c r="D50" s="3"/>
      <c r="E50" s="3"/>
    </row>
    <row r="51" spans="1:5" ht="12.75">
      <c r="A51" s="20"/>
      <c r="B51" s="19"/>
      <c r="C51" s="2"/>
      <c r="D51" s="3"/>
      <c r="E51" s="3"/>
    </row>
    <row r="52" spans="1:5" ht="12.75">
      <c r="A52" s="20"/>
      <c r="B52" s="19"/>
      <c r="C52" s="2"/>
      <c r="D52" s="3"/>
      <c r="E52" s="3"/>
    </row>
    <row r="53" spans="1:5" ht="12.75">
      <c r="A53" s="20"/>
      <c r="B53" s="19"/>
      <c r="C53" s="2"/>
      <c r="D53" s="3"/>
      <c r="E53" s="3"/>
    </row>
    <row r="54" spans="1:5" ht="12.75">
      <c r="A54" s="20"/>
      <c r="B54" s="19"/>
      <c r="C54" s="2"/>
      <c r="D54" s="3"/>
      <c r="E54" s="3"/>
    </row>
    <row r="55" spans="1:5" ht="12.75">
      <c r="A55" s="20"/>
      <c r="B55" s="19"/>
      <c r="C55" s="2"/>
      <c r="D55" s="3"/>
      <c r="E55" s="3"/>
    </row>
    <row r="56" spans="1:5" ht="12.75">
      <c r="A56" s="20"/>
      <c r="B56" s="19"/>
      <c r="C56" s="2"/>
      <c r="D56" s="3"/>
      <c r="E56" s="3"/>
    </row>
    <row r="57" spans="1:5" ht="12.75">
      <c r="A57" s="20"/>
      <c r="B57" s="19"/>
      <c r="C57" s="2"/>
      <c r="D57" s="3"/>
      <c r="E57" s="3"/>
    </row>
    <row r="58" spans="1:5" ht="12.75">
      <c r="A58" s="20"/>
      <c r="B58" s="19"/>
      <c r="C58" s="2"/>
      <c r="D58" s="3"/>
      <c r="E58" s="3"/>
    </row>
    <row r="59" spans="1:5" ht="12.75">
      <c r="A59" s="20"/>
      <c r="B59" s="19"/>
      <c r="C59" s="2"/>
      <c r="D59" s="3"/>
      <c r="E59" s="3"/>
    </row>
    <row r="60" spans="1:5" ht="12.75">
      <c r="A60" s="20"/>
      <c r="B60" s="19"/>
      <c r="C60" s="2"/>
      <c r="D60" s="3"/>
      <c r="E60" s="3"/>
    </row>
    <row r="61" spans="1:5" ht="12.75">
      <c r="A61" s="20"/>
      <c r="B61" s="19"/>
      <c r="C61" s="2"/>
      <c r="D61" s="3"/>
      <c r="E61" s="3"/>
    </row>
    <row r="62" spans="1:5" ht="12.75">
      <c r="A62" s="20"/>
      <c r="B62" s="19"/>
      <c r="C62" s="2"/>
      <c r="D62" s="3"/>
      <c r="E62" s="3"/>
    </row>
    <row r="63" spans="1:5" ht="12.75">
      <c r="A63" s="20"/>
      <c r="B63" s="19"/>
      <c r="C63" s="2"/>
      <c r="D63" s="3"/>
      <c r="E63" s="3"/>
    </row>
    <row r="64" spans="1:5" ht="12.75">
      <c r="A64" s="20"/>
      <c r="B64" s="19"/>
      <c r="C64" s="2"/>
      <c r="D64" s="3"/>
      <c r="E64" s="3"/>
    </row>
    <row r="65" spans="1:5" ht="12.75">
      <c r="A65" s="20"/>
      <c r="B65" s="19"/>
      <c r="C65" s="2"/>
      <c r="D65" s="3"/>
      <c r="E65" s="3"/>
    </row>
    <row r="66" spans="1:5" ht="12.75">
      <c r="A66" s="20"/>
      <c r="B66" s="19"/>
      <c r="C66" s="2"/>
      <c r="D66" s="3"/>
      <c r="E66" s="3"/>
    </row>
    <row r="67" spans="1:5" ht="12.75">
      <c r="A67" s="20"/>
      <c r="B67" s="19"/>
      <c r="C67" s="2"/>
      <c r="D67" s="3"/>
      <c r="E67" s="3"/>
    </row>
    <row r="68" spans="1:5" ht="12.75">
      <c r="A68" s="20"/>
      <c r="B68" s="19"/>
      <c r="C68" s="2"/>
      <c r="D68" s="3"/>
      <c r="E68" s="3"/>
    </row>
    <row r="69" spans="1:5" ht="12.75">
      <c r="A69" s="20"/>
      <c r="B69" s="19"/>
      <c r="C69" s="2"/>
      <c r="D69" s="3"/>
      <c r="E69" s="3"/>
    </row>
    <row r="70" spans="1:5" ht="12.75">
      <c r="A70" s="20"/>
      <c r="B70" s="19"/>
      <c r="C70" s="2"/>
      <c r="D70" s="3"/>
      <c r="E70" s="3"/>
    </row>
    <row r="71" spans="1:5" ht="12.75">
      <c r="A71" s="20"/>
      <c r="B71" s="19"/>
      <c r="C71" s="2"/>
      <c r="D71" s="3"/>
      <c r="E71" s="3"/>
    </row>
    <row r="72" spans="1:5" ht="12.75">
      <c r="A72" s="20"/>
      <c r="B72" s="19"/>
      <c r="C72" s="2"/>
      <c r="D72" s="3"/>
      <c r="E72" s="3"/>
    </row>
    <row r="73" spans="1:5" ht="12.75">
      <c r="A73" s="20"/>
      <c r="B73" s="19"/>
      <c r="C73" s="2"/>
      <c r="D73" s="3"/>
      <c r="E73" s="3"/>
    </row>
    <row r="74" spans="1:5" ht="12.75">
      <c r="A74" s="20"/>
      <c r="B74" s="19"/>
      <c r="C74" s="2"/>
      <c r="D74" s="3"/>
      <c r="E74" s="3"/>
    </row>
    <row r="75" spans="1:5" ht="12.75">
      <c r="A75" s="20"/>
      <c r="B75" s="19"/>
      <c r="C75" s="2"/>
      <c r="D75" s="3"/>
      <c r="E75" s="3"/>
    </row>
    <row r="76" spans="1:5" ht="12.75">
      <c r="A76" s="20"/>
      <c r="B76" s="19"/>
      <c r="C76" s="2"/>
      <c r="D76" s="3"/>
      <c r="E76" s="3"/>
    </row>
    <row r="77" spans="1:5" ht="12.75">
      <c r="A77" s="20"/>
      <c r="B77" s="19"/>
      <c r="C77" s="2"/>
      <c r="D77" s="3"/>
      <c r="E77" s="3"/>
    </row>
    <row r="78" spans="1:5" ht="12.75">
      <c r="A78" s="20"/>
      <c r="B78" s="19"/>
      <c r="C78" s="2"/>
      <c r="D78" s="3"/>
      <c r="E78" s="3"/>
    </row>
    <row r="79" spans="1:5" ht="12.75">
      <c r="A79" s="20"/>
      <c r="B79" s="19"/>
      <c r="C79" s="2"/>
      <c r="D79" s="3"/>
      <c r="E79" s="3"/>
    </row>
    <row r="80" spans="1:5" ht="12.75">
      <c r="A80" s="20"/>
      <c r="B80" s="19"/>
      <c r="C80" s="2"/>
      <c r="D80" s="3"/>
      <c r="E80" s="3"/>
    </row>
    <row r="81" spans="1:5" ht="12.75">
      <c r="A81" s="20"/>
      <c r="B81" s="19"/>
      <c r="C81" s="2"/>
      <c r="D81" s="3"/>
      <c r="E81" s="3"/>
    </row>
    <row r="82" spans="1:5" ht="12.75">
      <c r="A82" s="20"/>
      <c r="B82" s="19"/>
      <c r="C82" s="2"/>
      <c r="D82" s="3"/>
      <c r="E82" s="3"/>
    </row>
    <row r="83" spans="1:5" ht="12.75">
      <c r="A83" s="20"/>
      <c r="B83" s="19"/>
      <c r="C83" s="2"/>
      <c r="D83" s="3"/>
      <c r="E83" s="3"/>
    </row>
    <row r="84" spans="1:5" ht="12.75">
      <c r="A84" s="20"/>
      <c r="B84" s="19"/>
      <c r="C84" s="2"/>
      <c r="D84" s="3"/>
      <c r="E84" s="3"/>
    </row>
    <row r="85" spans="1:5" ht="12.75">
      <c r="A85" s="20"/>
      <c r="B85" s="19"/>
      <c r="C85" s="2"/>
      <c r="D85" s="3"/>
      <c r="E85" s="3"/>
    </row>
    <row r="86" spans="1:5" ht="12.75">
      <c r="A86" s="20"/>
      <c r="B86" s="19"/>
      <c r="C86" s="2"/>
      <c r="D86" s="3"/>
      <c r="E86" s="3"/>
    </row>
    <row r="87" spans="1:5" ht="12.75">
      <c r="A87" s="20"/>
      <c r="B87" s="19"/>
      <c r="C87" s="2"/>
      <c r="D87" s="3"/>
      <c r="E87" s="3"/>
    </row>
    <row r="88" spans="1:5" ht="12.75">
      <c r="A88" s="20"/>
      <c r="B88" s="19"/>
      <c r="C88" s="2"/>
      <c r="D88" s="3"/>
      <c r="E88" s="3"/>
    </row>
    <row r="89" spans="1:5" ht="12.75">
      <c r="A89" s="20"/>
      <c r="B89" s="19"/>
      <c r="C89" s="2"/>
      <c r="D89" s="3"/>
      <c r="E89" s="3"/>
    </row>
    <row r="90" spans="1:5" ht="12.75">
      <c r="A90" s="20"/>
      <c r="B90" s="19"/>
      <c r="C90" s="2"/>
      <c r="D90" s="3"/>
      <c r="E90" s="3"/>
    </row>
    <row r="91" spans="1:5" ht="12.75">
      <c r="A91" s="20"/>
      <c r="B91" s="19"/>
      <c r="C91" s="2"/>
      <c r="D91" s="3"/>
      <c r="E91" s="3"/>
    </row>
    <row r="92" spans="1:5" ht="12.75">
      <c r="A92" s="20"/>
      <c r="B92" s="19"/>
      <c r="C92" s="2"/>
      <c r="D92" s="3"/>
      <c r="E92" s="3"/>
    </row>
    <row r="93" spans="1:5" ht="12.75">
      <c r="A93" s="20"/>
      <c r="B93" s="19"/>
      <c r="C93" s="2"/>
      <c r="D93" s="3"/>
      <c r="E93" s="3"/>
    </row>
    <row r="94" spans="1:5" ht="12.75">
      <c r="A94" s="20"/>
      <c r="B94" s="19"/>
      <c r="C94" s="2"/>
      <c r="D94" s="3"/>
      <c r="E94" s="3"/>
    </row>
    <row r="95" spans="1:5" ht="12.75">
      <c r="A95" s="20"/>
      <c r="B95" s="19"/>
      <c r="C95" s="2"/>
      <c r="D95" s="3"/>
      <c r="E95" s="3"/>
    </row>
    <row r="96" spans="1:5" ht="12.75">
      <c r="A96" s="20"/>
      <c r="B96" s="19"/>
      <c r="C96" s="2"/>
      <c r="D96" s="3"/>
      <c r="E96" s="3"/>
    </row>
    <row r="97" spans="1:5" ht="12.75">
      <c r="A97" s="20"/>
      <c r="B97" s="19"/>
      <c r="C97" s="2"/>
      <c r="D97" s="3"/>
      <c r="E97" s="3"/>
    </row>
    <row r="98" spans="1:5" ht="12.75">
      <c r="A98" s="20"/>
      <c r="B98" s="19"/>
      <c r="C98" s="2"/>
      <c r="D98" s="3"/>
      <c r="E98" s="3"/>
    </row>
    <row r="99" spans="1:5" ht="12.75">
      <c r="A99" s="20"/>
      <c r="B99" s="19"/>
      <c r="C99" s="2"/>
      <c r="D99" s="3"/>
      <c r="E99" s="3"/>
    </row>
    <row r="100" spans="1:5" ht="12.75">
      <c r="A100" s="20"/>
      <c r="B100" s="19"/>
      <c r="C100" s="2"/>
      <c r="D100" s="3"/>
      <c r="E100" s="3"/>
    </row>
    <row r="101" spans="1:5" ht="12.75">
      <c r="A101" s="20"/>
      <c r="B101" s="19"/>
      <c r="C101" s="2"/>
      <c r="D101" s="3"/>
      <c r="E101" s="3"/>
    </row>
    <row r="102" spans="1:5" ht="12.75">
      <c r="A102" s="20"/>
      <c r="B102" s="19"/>
      <c r="C102" s="2"/>
      <c r="D102" s="3"/>
      <c r="E102" s="3"/>
    </row>
    <row r="103" spans="1:5" ht="12.75">
      <c r="A103" s="20"/>
      <c r="B103" s="19"/>
      <c r="C103" s="2"/>
      <c r="D103" s="3"/>
      <c r="E103" s="3"/>
    </row>
    <row r="104" spans="1:5" ht="12.75">
      <c r="A104" s="20"/>
      <c r="B104" s="19"/>
      <c r="C104" s="2"/>
      <c r="D104" s="3"/>
      <c r="E104" s="3"/>
    </row>
    <row r="105" spans="1:5" ht="12.75">
      <c r="A105" s="20"/>
      <c r="B105" s="19"/>
      <c r="C105" s="2"/>
      <c r="D105" s="3"/>
      <c r="E105" s="3"/>
    </row>
    <row r="106" spans="1:5" ht="12.75">
      <c r="A106" s="20"/>
      <c r="B106" s="19"/>
      <c r="C106" s="2"/>
      <c r="D106" s="3"/>
      <c r="E106" s="3"/>
    </row>
    <row r="107" spans="1:5" ht="12.75">
      <c r="A107" s="20"/>
      <c r="B107" s="19"/>
      <c r="C107" s="2"/>
      <c r="D107" s="3"/>
      <c r="E107" s="3"/>
    </row>
    <row r="108" spans="1:5" ht="12.75">
      <c r="A108" s="20"/>
      <c r="B108" s="19"/>
      <c r="C108" s="2"/>
      <c r="D108" s="3"/>
      <c r="E108" s="3"/>
    </row>
    <row r="109" spans="1:5" ht="12.75">
      <c r="A109" s="20"/>
      <c r="B109" s="19"/>
      <c r="C109" s="2"/>
      <c r="D109" s="3"/>
      <c r="E109" s="3"/>
    </row>
    <row r="110" spans="1:5" ht="12.75">
      <c r="A110" s="20"/>
      <c r="B110" s="19"/>
      <c r="C110" s="2"/>
      <c r="D110" s="3"/>
      <c r="E110" s="3"/>
    </row>
    <row r="111" spans="1:5" ht="12.75">
      <c r="A111" s="20"/>
      <c r="B111" s="19"/>
      <c r="C111" s="2"/>
      <c r="D111" s="3"/>
      <c r="E111" s="3"/>
    </row>
    <row r="112" spans="1:5" ht="12.75">
      <c r="A112" s="20"/>
      <c r="B112" s="19"/>
      <c r="C112" s="2"/>
      <c r="D112" s="3"/>
      <c r="E112" s="3"/>
    </row>
    <row r="113" spans="1:5" ht="12.75">
      <c r="A113" s="20"/>
      <c r="B113" s="19"/>
      <c r="C113" s="2"/>
      <c r="D113" s="3"/>
      <c r="E113" s="3"/>
    </row>
    <row r="114" spans="1:5" ht="12.75">
      <c r="A114" s="20"/>
      <c r="B114" s="19"/>
      <c r="C114" s="2"/>
      <c r="D114" s="3"/>
      <c r="E114" s="3"/>
    </row>
    <row r="115" spans="1:5" ht="12.75">
      <c r="A115" s="20"/>
      <c r="B115" s="19"/>
      <c r="C115" s="2"/>
      <c r="D115" s="3"/>
      <c r="E115" s="3"/>
    </row>
    <row r="116" spans="1:5" ht="12.75">
      <c r="A116" s="20"/>
      <c r="B116" s="19"/>
      <c r="C116" s="2"/>
      <c r="D116" s="3"/>
      <c r="E116" s="3"/>
    </row>
    <row r="117" spans="1:5" ht="12.75">
      <c r="A117" s="20"/>
      <c r="B117" s="19"/>
      <c r="C117" s="2"/>
      <c r="D117" s="3"/>
      <c r="E117" s="3"/>
    </row>
    <row r="118" spans="1:5" ht="12.75">
      <c r="A118" s="20"/>
      <c r="B118" s="19"/>
      <c r="C118" s="2"/>
      <c r="D118" s="3"/>
      <c r="E118" s="3"/>
    </row>
    <row r="119" spans="1:5" ht="12.75">
      <c r="A119" s="20"/>
      <c r="B119" s="19"/>
      <c r="C119" s="2"/>
      <c r="D119" s="3"/>
      <c r="E119" s="3"/>
    </row>
    <row r="120" spans="1:5" ht="12.75">
      <c r="A120" s="20"/>
      <c r="B120" s="19"/>
      <c r="C120" s="2"/>
      <c r="D120" s="3"/>
      <c r="E120" s="3"/>
    </row>
    <row r="121" spans="1:5" ht="12.75">
      <c r="A121" s="20"/>
      <c r="B121" s="19"/>
      <c r="C121" s="2"/>
      <c r="D121" s="3"/>
      <c r="E121" s="3"/>
    </row>
    <row r="122" spans="1:5" ht="12.75">
      <c r="A122" s="20"/>
      <c r="B122" s="19"/>
      <c r="C122" s="2"/>
      <c r="D122" s="3"/>
      <c r="E122" s="3"/>
    </row>
    <row r="123" spans="1:5" ht="12.75">
      <c r="A123" s="20"/>
      <c r="B123" s="19"/>
      <c r="C123" s="2"/>
      <c r="D123" s="3"/>
      <c r="E123" s="3"/>
    </row>
    <row r="124" spans="1:5" ht="12.75">
      <c r="A124" s="20"/>
      <c r="B124" s="19"/>
      <c r="C124" s="2"/>
      <c r="D124" s="3"/>
      <c r="E124" s="3"/>
    </row>
    <row r="125" spans="1:5" ht="12.75">
      <c r="A125" s="20"/>
      <c r="B125" s="19"/>
      <c r="C125" s="2"/>
      <c r="D125" s="3"/>
      <c r="E125" s="3"/>
    </row>
    <row r="126" spans="1:5" ht="12.75">
      <c r="A126" s="20"/>
      <c r="B126" s="19"/>
      <c r="C126" s="2"/>
      <c r="D126" s="3"/>
      <c r="E126" s="3"/>
    </row>
    <row r="127" spans="1:5" ht="12.75">
      <c r="A127" s="20"/>
      <c r="B127" s="19"/>
      <c r="C127" s="2"/>
      <c r="D127" s="3"/>
      <c r="E127" s="3"/>
    </row>
    <row r="128" spans="1:5" ht="12.75">
      <c r="A128" s="20"/>
      <c r="B128" s="19"/>
      <c r="C128" s="2"/>
      <c r="D128" s="3"/>
      <c r="E128" s="3"/>
    </row>
    <row r="129" spans="1:5" ht="12.75">
      <c r="A129" s="20"/>
      <c r="B129" s="19"/>
      <c r="C129" s="2"/>
      <c r="D129" s="3"/>
      <c r="E129" s="3"/>
    </row>
    <row r="130" spans="1:5" ht="12.75">
      <c r="A130" s="20"/>
      <c r="B130" s="19"/>
      <c r="C130" s="2"/>
      <c r="D130" s="3"/>
      <c r="E130" s="3"/>
    </row>
    <row r="131" spans="1:5" ht="12.75">
      <c r="A131" s="20"/>
      <c r="B131" s="19"/>
      <c r="C131" s="2"/>
      <c r="D131" s="3"/>
      <c r="E131" s="3"/>
    </row>
    <row r="132" spans="1:5" ht="12.75">
      <c r="A132" s="20"/>
      <c r="B132" s="19"/>
      <c r="C132" s="2"/>
      <c r="D132" s="3"/>
      <c r="E132" s="3"/>
    </row>
    <row r="133" spans="1:5" ht="12.75">
      <c r="A133" s="20"/>
      <c r="B133" s="19"/>
      <c r="C133" s="2"/>
      <c r="D133" s="3"/>
      <c r="E133" s="3"/>
    </row>
    <row r="134" spans="1:5" ht="12.75">
      <c r="A134" s="20"/>
      <c r="B134" s="19"/>
      <c r="C134" s="2"/>
      <c r="D134" s="3"/>
      <c r="E134" s="3"/>
    </row>
    <row r="135" spans="1:5" ht="12.75">
      <c r="A135" s="20"/>
      <c r="B135" s="19"/>
      <c r="C135" s="2"/>
      <c r="D135" s="3"/>
      <c r="E135" s="3"/>
    </row>
    <row r="136" spans="1:5" ht="12.75">
      <c r="A136" s="20"/>
      <c r="B136" s="19"/>
      <c r="C136" s="2"/>
      <c r="D136" s="3"/>
      <c r="E136" s="3"/>
    </row>
    <row r="137" spans="1:5" ht="12.75">
      <c r="A137" s="20"/>
      <c r="B137" s="19"/>
      <c r="C137" s="2"/>
      <c r="D137" s="3"/>
      <c r="E137" s="3"/>
    </row>
    <row r="138" spans="1:5" ht="12.75">
      <c r="A138" s="20"/>
      <c r="B138" s="19"/>
      <c r="C138" s="2"/>
      <c r="D138" s="3"/>
      <c r="E138" s="3"/>
    </row>
    <row r="139" spans="1:5" ht="12.75">
      <c r="A139" s="20"/>
      <c r="B139" s="19"/>
      <c r="C139" s="2"/>
      <c r="D139" s="3"/>
      <c r="E139" s="3"/>
    </row>
    <row r="140" spans="1:5" ht="12.75">
      <c r="A140" s="20"/>
      <c r="B140" s="19"/>
      <c r="C140" s="2"/>
      <c r="D140" s="3"/>
      <c r="E140" s="3"/>
    </row>
    <row r="141" spans="1:5" ht="12.75">
      <c r="A141" s="20"/>
      <c r="B141" s="19"/>
      <c r="C141" s="2"/>
      <c r="D141" s="3"/>
      <c r="E141" s="3"/>
    </row>
    <row r="142" spans="1:5" ht="12.75">
      <c r="A142" s="20"/>
      <c r="B142" s="19"/>
      <c r="C142" s="2"/>
      <c r="D142" s="3"/>
      <c r="E142" s="3"/>
    </row>
    <row r="143" spans="1:5" ht="12.75">
      <c r="A143" s="20"/>
      <c r="B143" s="19"/>
      <c r="C143" s="2"/>
      <c r="D143" s="3"/>
      <c r="E143" s="3"/>
    </row>
    <row r="144" spans="1:5" ht="12.75">
      <c r="A144" s="20"/>
      <c r="B144" s="19"/>
      <c r="C144" s="2"/>
      <c r="D144" s="3"/>
      <c r="E144" s="3"/>
    </row>
    <row r="145" spans="1:5" ht="12.75">
      <c r="A145" s="20"/>
      <c r="B145" s="19"/>
      <c r="C145" s="2"/>
      <c r="D145" s="3"/>
      <c r="E145" s="3"/>
    </row>
    <row r="146" spans="1:5" ht="12.75">
      <c r="A146" s="20"/>
      <c r="B146" s="19"/>
      <c r="C146" s="2"/>
      <c r="D146" s="3"/>
      <c r="E146" s="3"/>
    </row>
    <row r="147" spans="1:5" ht="12.75">
      <c r="A147" s="20"/>
      <c r="B147" s="19"/>
      <c r="C147" s="2"/>
      <c r="D147" s="3"/>
      <c r="E147" s="3"/>
    </row>
    <row r="148" spans="1:5" ht="12.75">
      <c r="A148" s="20"/>
      <c r="B148" s="19"/>
      <c r="C148" s="2"/>
      <c r="D148" s="3"/>
      <c r="E148" s="3"/>
    </row>
    <row r="149" spans="1:5" ht="12.75">
      <c r="A149" s="20"/>
      <c r="B149" s="19"/>
      <c r="C149" s="2"/>
      <c r="D149" s="3"/>
      <c r="E149" s="3"/>
    </row>
    <row r="150" spans="1:5" ht="12.75">
      <c r="A150" s="20"/>
      <c r="B150" s="19"/>
      <c r="C150" s="2"/>
      <c r="D150" s="3"/>
      <c r="E150" s="3"/>
    </row>
    <row r="151" spans="1:5" ht="12.75">
      <c r="A151" s="20"/>
      <c r="B151" s="19"/>
      <c r="C151" s="2"/>
      <c r="D151" s="3"/>
      <c r="E151" s="3"/>
    </row>
    <row r="152" spans="1:5" ht="12.75">
      <c r="A152" s="20"/>
      <c r="B152" s="19"/>
      <c r="C152" s="2"/>
      <c r="D152" s="3"/>
      <c r="E152" s="3"/>
    </row>
    <row r="153" spans="1:5" ht="12.75">
      <c r="A153" s="20"/>
      <c r="B153" s="19"/>
      <c r="C153" s="2"/>
      <c r="D153" s="3"/>
      <c r="E153" s="3"/>
    </row>
    <row r="154" spans="1:5" ht="12.75">
      <c r="A154" s="20"/>
      <c r="B154" s="19"/>
      <c r="C154" s="2"/>
      <c r="D154" s="3"/>
      <c r="E154" s="3"/>
    </row>
    <row r="155" spans="1:5" ht="12.75">
      <c r="A155" s="20"/>
      <c r="B155" s="19"/>
      <c r="C155" s="2"/>
      <c r="D155" s="3"/>
      <c r="E155" s="3"/>
    </row>
    <row r="156" spans="1:5" ht="12.75">
      <c r="A156" s="20"/>
      <c r="B156" s="19"/>
      <c r="C156" s="2"/>
      <c r="D156" s="3"/>
      <c r="E156" s="3"/>
    </row>
    <row r="157" spans="1:5" ht="12.75">
      <c r="A157" s="20"/>
      <c r="B157" s="19"/>
      <c r="C157" s="2"/>
      <c r="D157" s="3"/>
      <c r="E157" s="3"/>
    </row>
    <row r="158" spans="1:5" ht="12.75">
      <c r="A158" s="20"/>
      <c r="B158" s="19"/>
      <c r="C158" s="2"/>
      <c r="D158" s="3"/>
      <c r="E158" s="3"/>
    </row>
    <row r="159" spans="1:5" ht="12.75">
      <c r="A159" s="20"/>
      <c r="B159" s="19"/>
      <c r="C159" s="2"/>
      <c r="D159" s="3"/>
      <c r="E159" s="3"/>
    </row>
    <row r="160" spans="1:5" ht="12.75">
      <c r="A160" s="20"/>
      <c r="B160" s="19"/>
      <c r="C160" s="2"/>
      <c r="D160" s="3"/>
      <c r="E160" s="3"/>
    </row>
    <row r="161" spans="1:5" ht="12.75">
      <c r="A161" s="20"/>
      <c r="B161" s="19"/>
      <c r="C161" s="2"/>
      <c r="D161" s="3"/>
      <c r="E161" s="3"/>
    </row>
    <row r="162" spans="1:5" ht="12.75">
      <c r="A162" s="20"/>
      <c r="B162" s="19"/>
      <c r="C162" s="2"/>
      <c r="D162" s="3"/>
      <c r="E162" s="3"/>
    </row>
    <row r="163" spans="1:5" ht="12.75">
      <c r="A163" s="20"/>
      <c r="B163" s="19"/>
      <c r="C163" s="2"/>
      <c r="D163" s="3"/>
      <c r="E163" s="3"/>
    </row>
    <row r="164" spans="1:5" ht="12.75">
      <c r="A164" s="20"/>
      <c r="B164" s="19"/>
      <c r="C164" s="2"/>
      <c r="D164" s="3"/>
      <c r="E164" s="3"/>
    </row>
    <row r="165" spans="1:5" ht="12.75">
      <c r="A165" s="20"/>
      <c r="B165" s="19"/>
      <c r="C165" s="2"/>
      <c r="D165" s="3"/>
      <c r="E165" s="3"/>
    </row>
    <row r="166" spans="1:5" ht="12.75">
      <c r="A166" s="20"/>
      <c r="B166" s="19"/>
      <c r="C166" s="2"/>
      <c r="D166" s="3"/>
      <c r="E166" s="3"/>
    </row>
    <row r="167" spans="1:5" ht="12.75">
      <c r="A167" s="20"/>
      <c r="B167" s="19"/>
      <c r="C167" s="2"/>
      <c r="D167" s="3"/>
      <c r="E167" s="3"/>
    </row>
    <row r="168" spans="1:5" ht="12.75">
      <c r="A168" s="20"/>
      <c r="B168" s="19"/>
      <c r="C168" s="2"/>
      <c r="D168" s="3"/>
      <c r="E168" s="3"/>
    </row>
    <row r="169" spans="1:5" ht="12.75">
      <c r="A169" s="20"/>
      <c r="B169" s="19"/>
      <c r="C169" s="2"/>
      <c r="D169" s="3"/>
      <c r="E169" s="3"/>
    </row>
    <row r="170" spans="1:5" ht="12.75">
      <c r="A170" s="20"/>
      <c r="B170" s="19"/>
      <c r="C170" s="2"/>
      <c r="D170" s="3"/>
      <c r="E170" s="3"/>
    </row>
    <row r="171" spans="1:5" ht="12.75">
      <c r="A171" s="20"/>
      <c r="B171" s="19"/>
      <c r="C171" s="2"/>
      <c r="D171" s="3"/>
      <c r="E171" s="3"/>
    </row>
    <row r="172" spans="1:5" ht="12.75">
      <c r="A172" s="20"/>
      <c r="B172" s="19"/>
      <c r="C172" s="2"/>
      <c r="D172" s="3"/>
      <c r="E172" s="3"/>
    </row>
    <row r="173" spans="1:5" ht="12.75">
      <c r="A173" s="20"/>
      <c r="B173" s="19"/>
      <c r="C173" s="2"/>
      <c r="D173" s="3"/>
      <c r="E173" s="3"/>
    </row>
    <row r="174" spans="1:5" ht="12.75">
      <c r="A174" s="20"/>
      <c r="B174" s="19"/>
      <c r="C174" s="2"/>
      <c r="D174" s="3"/>
      <c r="E174" s="3"/>
    </row>
    <row r="175" spans="1:5" ht="12.75">
      <c r="A175" s="20"/>
      <c r="B175" s="19"/>
      <c r="C175" s="2"/>
      <c r="D175" s="3"/>
      <c r="E175" s="3"/>
    </row>
    <row r="176" spans="1:5" ht="12.75">
      <c r="A176" s="20"/>
      <c r="B176" s="19"/>
      <c r="C176" s="2"/>
      <c r="D176" s="3"/>
      <c r="E176" s="3"/>
    </row>
    <row r="177" spans="1:5" ht="12.75">
      <c r="A177" s="20"/>
      <c r="B177" s="19"/>
      <c r="C177" s="2"/>
      <c r="D177" s="3"/>
      <c r="E177" s="3"/>
    </row>
    <row r="178" spans="1:5" ht="12.75">
      <c r="A178" s="20"/>
      <c r="B178" s="19"/>
      <c r="C178" s="2"/>
      <c r="D178" s="3"/>
      <c r="E178" s="3"/>
    </row>
    <row r="179" spans="1:5" ht="12.75">
      <c r="A179" s="20"/>
      <c r="B179" s="19"/>
      <c r="C179" s="2"/>
      <c r="D179" s="3"/>
      <c r="E179" s="3"/>
    </row>
    <row r="180" spans="1:5" ht="12.75">
      <c r="A180" s="20"/>
      <c r="B180" s="19"/>
      <c r="C180" s="2"/>
      <c r="D180" s="3"/>
      <c r="E180" s="3"/>
    </row>
    <row r="181" spans="1:5" ht="12.75">
      <c r="A181" s="20"/>
      <c r="B181" s="19"/>
      <c r="C181" s="2"/>
      <c r="D181" s="3"/>
      <c r="E181" s="3"/>
    </row>
    <row r="182" spans="1:5" ht="12.75">
      <c r="A182" s="20"/>
      <c r="B182" s="19"/>
      <c r="C182" s="2"/>
      <c r="D182" s="3"/>
      <c r="E182" s="3"/>
    </row>
    <row r="183" spans="1:5" ht="12.75">
      <c r="A183" s="20"/>
      <c r="B183" s="19"/>
      <c r="C183" s="2"/>
      <c r="D183" s="3"/>
      <c r="E183" s="3"/>
    </row>
    <row r="184" spans="1:5" ht="12.75">
      <c r="A184" s="20"/>
      <c r="B184" s="19"/>
      <c r="C184" s="2"/>
      <c r="D184" s="3"/>
      <c r="E184" s="3"/>
    </row>
    <row r="185" spans="1:5" ht="12.75">
      <c r="A185" s="20"/>
      <c r="B185" s="19"/>
      <c r="C185" s="2"/>
      <c r="D185" s="3"/>
      <c r="E185" s="3"/>
    </row>
    <row r="186" spans="1:5" ht="12.75">
      <c r="A186" s="20"/>
      <c r="B186" s="19"/>
      <c r="C186" s="2"/>
      <c r="D186" s="3"/>
      <c r="E186" s="3"/>
    </row>
    <row r="187" spans="1:5" ht="12.75">
      <c r="A187" s="20"/>
      <c r="B187" s="19"/>
      <c r="C187" s="2"/>
      <c r="D187" s="3"/>
      <c r="E187" s="3"/>
    </row>
    <row r="188" spans="1:5" ht="12.75">
      <c r="A188" s="20"/>
      <c r="B188" s="19"/>
      <c r="C188" s="2"/>
      <c r="D188" s="3"/>
      <c r="E188" s="3"/>
    </row>
  </sheetData>
  <sheetProtection/>
  <mergeCells count="3">
    <mergeCell ref="A2:D2"/>
    <mergeCell ref="A3:D3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88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4.25390625" style="5" customWidth="1"/>
    <col min="2" max="2" width="45.75390625" style="5" customWidth="1"/>
    <col min="3" max="3" width="21.75390625" style="25" customWidth="1"/>
    <col min="4" max="4" width="10.375" style="4" customWidth="1"/>
    <col min="5" max="6" width="9.125" style="4" customWidth="1"/>
    <col min="7" max="7" width="44.75390625" style="4" customWidth="1"/>
    <col min="8" max="17" width="9.125" style="4" customWidth="1"/>
    <col min="18" max="18" width="20.375" style="4" customWidth="1"/>
    <col min="19" max="24" width="9.125" style="4" customWidth="1"/>
    <col min="25" max="16384" width="9.125" style="5" customWidth="1"/>
  </cols>
  <sheetData>
    <row r="1" spans="1:5" ht="14.25" customHeight="1">
      <c r="A1" s="1"/>
      <c r="B1" s="1"/>
      <c r="C1" s="2"/>
      <c r="D1" s="3"/>
      <c r="E1" s="3"/>
    </row>
    <row r="2" spans="1:5" ht="14.25" customHeight="1">
      <c r="A2" s="46" t="s">
        <v>9</v>
      </c>
      <c r="B2" s="46"/>
      <c r="C2" s="46"/>
      <c r="D2" s="46"/>
      <c r="E2" s="3"/>
    </row>
    <row r="3" spans="1:5" ht="14.25" customHeight="1">
      <c r="A3" s="46" t="s">
        <v>28</v>
      </c>
      <c r="B3" s="46"/>
      <c r="C3" s="46"/>
      <c r="D3" s="46"/>
      <c r="E3" s="3"/>
    </row>
    <row r="4" spans="1:5" ht="14.25" customHeight="1" thickBot="1">
      <c r="A4" s="6"/>
      <c r="B4" s="6"/>
      <c r="C4" s="28"/>
      <c r="D4" s="3"/>
      <c r="E4" s="3"/>
    </row>
    <row r="5" spans="1:5" s="8" customFormat="1" ht="24" customHeight="1">
      <c r="A5" s="30" t="s">
        <v>0</v>
      </c>
      <c r="B5" s="29" t="s">
        <v>1</v>
      </c>
      <c r="C5" s="29" t="s">
        <v>14</v>
      </c>
      <c r="D5" s="37" t="s">
        <v>11</v>
      </c>
      <c r="E5" s="7"/>
    </row>
    <row r="6" spans="1:5" ht="12.75">
      <c r="A6" s="12" t="s">
        <v>2</v>
      </c>
      <c r="B6" s="32" t="s">
        <v>13</v>
      </c>
      <c r="C6" s="11">
        <f>6016965158.71/1000</f>
        <v>6016965.15871</v>
      </c>
      <c r="D6" s="40">
        <f aca="true" t="shared" si="0" ref="D6:D12">C6/$C$12*100</f>
        <v>99.53559325586883</v>
      </c>
      <c r="E6" s="3"/>
    </row>
    <row r="7" spans="1:18" ht="12.75">
      <c r="A7" s="9"/>
      <c r="B7" s="26" t="s">
        <v>21</v>
      </c>
      <c r="C7" s="36">
        <f>(2909774165.38+2027253747.86)/1000</f>
        <v>4937027.91324</v>
      </c>
      <c r="D7" s="42">
        <f t="shared" si="0"/>
        <v>81.67074086406755</v>
      </c>
      <c r="E7" s="3"/>
      <c r="R7" s="10"/>
    </row>
    <row r="8" spans="1:18" ht="12.75">
      <c r="A8" s="9"/>
      <c r="B8" s="27" t="s">
        <v>5</v>
      </c>
      <c r="C8" s="36">
        <f>1033628262.8/1000</f>
        <v>1033628.2627999999</v>
      </c>
      <c r="D8" s="42">
        <f t="shared" si="0"/>
        <v>17.098786452984633</v>
      </c>
      <c r="E8" s="3"/>
      <c r="R8" s="10"/>
    </row>
    <row r="9" spans="1:18" ht="12.75">
      <c r="A9" s="9"/>
      <c r="B9" s="27" t="s">
        <v>19</v>
      </c>
      <c r="C9" s="36">
        <f>4420882.71/1000</f>
        <v>4420.88271</v>
      </c>
      <c r="D9" s="42">
        <f t="shared" si="0"/>
        <v>0.07313241337578294</v>
      </c>
      <c r="E9" s="3"/>
      <c r="R9" s="10"/>
    </row>
    <row r="10" spans="1:18" ht="12.75">
      <c r="A10" s="9"/>
      <c r="B10" s="27" t="s">
        <v>15</v>
      </c>
      <c r="C10" s="36">
        <f>C6-C7-C8-C9</f>
        <v>41888.09996000052</v>
      </c>
      <c r="D10" s="42">
        <f t="shared" si="0"/>
        <v>0.6929335254408672</v>
      </c>
      <c r="E10" s="3"/>
      <c r="R10" s="10"/>
    </row>
    <row r="11" spans="1:5" ht="13.5" customHeight="1">
      <c r="A11" s="12" t="s">
        <v>3</v>
      </c>
      <c r="B11" s="33" t="s">
        <v>16</v>
      </c>
      <c r="C11" s="11">
        <f>28073567.53/1000</f>
        <v>28073.56753</v>
      </c>
      <c r="D11" s="40">
        <f t="shared" si="0"/>
        <v>0.4644067441311777</v>
      </c>
      <c r="E11" s="3"/>
    </row>
    <row r="12" spans="1:5" ht="13.5" thickBot="1">
      <c r="A12" s="34" t="s">
        <v>6</v>
      </c>
      <c r="B12" s="35" t="s">
        <v>10</v>
      </c>
      <c r="C12" s="38">
        <f>C6+C11</f>
        <v>6045038.72624</v>
      </c>
      <c r="D12" s="41">
        <f t="shared" si="0"/>
        <v>100</v>
      </c>
      <c r="E12" s="3"/>
    </row>
    <row r="13" spans="1:5" ht="14.25" customHeight="1">
      <c r="A13" s="13"/>
      <c r="B13" s="14"/>
      <c r="C13" s="2"/>
      <c r="D13" s="3"/>
      <c r="E13" s="3"/>
    </row>
    <row r="14" spans="1:5" ht="14.25" customHeight="1">
      <c r="A14" s="13"/>
      <c r="B14" s="14"/>
      <c r="C14" s="2"/>
      <c r="D14" s="3"/>
      <c r="E14" s="3"/>
    </row>
    <row r="15" spans="1:5" ht="14.25" customHeight="1">
      <c r="A15" s="13"/>
      <c r="B15" s="14"/>
      <c r="C15" s="2"/>
      <c r="D15" s="3"/>
      <c r="E15" s="3"/>
    </row>
    <row r="16" spans="1:5" ht="14.25" customHeight="1">
      <c r="A16" s="13"/>
      <c r="B16" s="14"/>
      <c r="C16" s="2"/>
      <c r="D16" s="3"/>
      <c r="E16" s="3"/>
    </row>
    <row r="17" spans="1:5" ht="14.25" customHeight="1">
      <c r="A17" s="13"/>
      <c r="B17" s="14"/>
      <c r="C17" s="2"/>
      <c r="D17" s="3"/>
      <c r="E17" s="3"/>
    </row>
    <row r="18" spans="1:5" ht="14.25" customHeight="1">
      <c r="A18" s="45" t="s">
        <v>25</v>
      </c>
      <c r="B18" s="45"/>
      <c r="C18" s="5"/>
      <c r="D18" s="31" t="s">
        <v>26</v>
      </c>
      <c r="E18" s="3"/>
    </row>
    <row r="19" spans="1:5" ht="14.25" customHeight="1">
      <c r="A19" s="13"/>
      <c r="C19" s="2"/>
      <c r="D19" s="3"/>
      <c r="E19" s="3"/>
    </row>
    <row r="20" spans="1:5" ht="14.25" customHeight="1">
      <c r="A20" s="15"/>
      <c r="B20" s="15"/>
      <c r="C20" s="16"/>
      <c r="D20" s="17"/>
      <c r="E20" s="17"/>
    </row>
    <row r="21" spans="1:5" ht="14.25" customHeight="1">
      <c r="A21" s="18"/>
      <c r="B21" s="18"/>
      <c r="C21" s="2"/>
      <c r="D21" s="3"/>
      <c r="E21" s="3"/>
    </row>
    <row r="22" spans="1:5" ht="14.25" customHeight="1">
      <c r="A22" s="18"/>
      <c r="B22" s="18"/>
      <c r="C22" s="2"/>
      <c r="D22" s="3"/>
      <c r="E22" s="3"/>
    </row>
    <row r="23" spans="3:24" s="21" customFormat="1" ht="14.25" customHeight="1">
      <c r="C23" s="22"/>
      <c r="D23" s="23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5" ht="14.25" customHeight="1">
      <c r="A24" s="18"/>
      <c r="B24" s="18"/>
      <c r="C24" s="2"/>
      <c r="D24" s="3"/>
      <c r="E24" s="3"/>
    </row>
    <row r="25" spans="1:5" ht="14.25" customHeight="1">
      <c r="A25" s="18"/>
      <c r="B25" s="18"/>
      <c r="C25" s="2"/>
      <c r="D25" s="3"/>
      <c r="E25" s="3"/>
    </row>
    <row r="26" spans="1:5" ht="14.25" customHeight="1">
      <c r="A26" s="20"/>
      <c r="B26" s="19"/>
      <c r="C26" s="2"/>
      <c r="D26" s="3"/>
      <c r="E26" s="3"/>
    </row>
    <row r="27" spans="1:5" ht="14.25" customHeight="1">
      <c r="A27" s="20"/>
      <c r="B27" s="19"/>
      <c r="C27" s="2"/>
      <c r="D27" s="3"/>
      <c r="E27" s="3"/>
    </row>
    <row r="28" spans="1:5" ht="14.25" customHeight="1">
      <c r="A28" s="20"/>
      <c r="B28" s="19"/>
      <c r="C28" s="2"/>
      <c r="D28" s="3"/>
      <c r="E28" s="3"/>
    </row>
    <row r="29" spans="1:5" ht="14.25" customHeight="1">
      <c r="A29" s="20"/>
      <c r="B29" s="19"/>
      <c r="C29" s="2"/>
      <c r="D29" s="3"/>
      <c r="E29" s="3"/>
    </row>
    <row r="30" spans="1:5" ht="14.25" customHeight="1">
      <c r="A30" s="20"/>
      <c r="B30" s="19"/>
      <c r="C30" s="2"/>
      <c r="D30" s="3"/>
      <c r="E30" s="3"/>
    </row>
    <row r="31" spans="1:5" ht="14.25" customHeight="1">
      <c r="A31" s="20"/>
      <c r="B31" s="19"/>
      <c r="C31" s="2"/>
      <c r="D31" s="3"/>
      <c r="E31" s="3"/>
    </row>
    <row r="32" spans="1:5" ht="14.25" customHeight="1">
      <c r="A32" s="20"/>
      <c r="B32" s="19"/>
      <c r="C32" s="2"/>
      <c r="D32" s="3"/>
      <c r="E32" s="3"/>
    </row>
    <row r="33" spans="1:5" ht="14.25" customHeight="1">
      <c r="A33" s="20"/>
      <c r="B33" s="19"/>
      <c r="C33" s="2"/>
      <c r="D33" s="3"/>
      <c r="E33" s="3"/>
    </row>
    <row r="34" spans="1:5" ht="14.25" customHeight="1">
      <c r="A34" s="20"/>
      <c r="B34" s="19"/>
      <c r="C34" s="2"/>
      <c r="D34" s="3"/>
      <c r="E34" s="3"/>
    </row>
    <row r="35" spans="1:5" ht="14.25" customHeight="1">
      <c r="A35" s="20"/>
      <c r="B35" s="19"/>
      <c r="C35" s="2"/>
      <c r="D35" s="3"/>
      <c r="E35" s="3"/>
    </row>
    <row r="36" spans="1:5" ht="14.25" customHeight="1">
      <c r="A36" s="20"/>
      <c r="B36" s="19"/>
      <c r="C36" s="2"/>
      <c r="D36" s="3"/>
      <c r="E36" s="3"/>
    </row>
    <row r="37" spans="1:5" ht="12.75">
      <c r="A37" s="20"/>
      <c r="B37" s="19"/>
      <c r="C37" s="2"/>
      <c r="D37" s="3"/>
      <c r="E37" s="3"/>
    </row>
    <row r="38" spans="1:5" ht="12.75">
      <c r="A38" s="20"/>
      <c r="B38" s="19"/>
      <c r="C38" s="2"/>
      <c r="D38" s="3"/>
      <c r="E38" s="3"/>
    </row>
    <row r="39" spans="1:5" ht="12.75">
      <c r="A39" s="20"/>
      <c r="B39" s="19"/>
      <c r="C39" s="2"/>
      <c r="D39" s="3"/>
      <c r="E39" s="3"/>
    </row>
    <row r="40" spans="1:5" ht="12.75">
      <c r="A40" s="20"/>
      <c r="B40" s="19"/>
      <c r="C40" s="2"/>
      <c r="D40" s="3"/>
      <c r="E40" s="3"/>
    </row>
    <row r="41" spans="1:5" ht="12.75">
      <c r="A41" s="20"/>
      <c r="B41" s="19"/>
      <c r="C41" s="2"/>
      <c r="D41" s="3"/>
      <c r="E41" s="3"/>
    </row>
    <row r="42" spans="1:5" ht="12.75">
      <c r="A42" s="20"/>
      <c r="B42" s="19"/>
      <c r="C42" s="2"/>
      <c r="D42" s="3"/>
      <c r="E42" s="3"/>
    </row>
    <row r="43" spans="1:5" ht="12.75">
      <c r="A43" s="20"/>
      <c r="B43" s="19"/>
      <c r="C43" s="2"/>
      <c r="D43" s="3"/>
      <c r="E43" s="3"/>
    </row>
    <row r="44" spans="1:5" ht="12.75">
      <c r="A44" s="20"/>
      <c r="B44" s="19"/>
      <c r="C44" s="2"/>
      <c r="D44" s="3"/>
      <c r="E44" s="3"/>
    </row>
    <row r="45" spans="1:5" ht="12.75">
      <c r="A45" s="20"/>
      <c r="B45" s="19"/>
      <c r="C45" s="2"/>
      <c r="D45" s="3"/>
      <c r="E45" s="3"/>
    </row>
    <row r="46" spans="1:5" ht="12.75">
      <c r="A46" s="20"/>
      <c r="B46" s="19"/>
      <c r="C46" s="2"/>
      <c r="D46" s="3"/>
      <c r="E46" s="3"/>
    </row>
    <row r="47" spans="1:5" ht="12.75">
      <c r="A47" s="20"/>
      <c r="B47" s="19"/>
      <c r="C47" s="2"/>
      <c r="D47" s="3"/>
      <c r="E47" s="3"/>
    </row>
    <row r="48" spans="1:5" ht="12.75">
      <c r="A48" s="20"/>
      <c r="B48" s="19"/>
      <c r="C48" s="2"/>
      <c r="D48" s="3"/>
      <c r="E48" s="3"/>
    </row>
    <row r="49" spans="1:5" ht="12.75">
      <c r="A49" s="20"/>
      <c r="B49" s="19"/>
      <c r="C49" s="2"/>
      <c r="D49" s="3"/>
      <c r="E49" s="3"/>
    </row>
    <row r="50" spans="1:5" ht="12.75">
      <c r="A50" s="20"/>
      <c r="B50" s="19"/>
      <c r="C50" s="2"/>
      <c r="D50" s="3"/>
      <c r="E50" s="3"/>
    </row>
    <row r="51" spans="1:5" ht="12.75">
      <c r="A51" s="20"/>
      <c r="B51" s="19"/>
      <c r="C51" s="2"/>
      <c r="D51" s="3"/>
      <c r="E51" s="3"/>
    </row>
    <row r="52" spans="1:5" ht="12.75">
      <c r="A52" s="20"/>
      <c r="B52" s="19"/>
      <c r="C52" s="2"/>
      <c r="D52" s="3"/>
      <c r="E52" s="3"/>
    </row>
    <row r="53" spans="1:5" ht="12.75">
      <c r="A53" s="20"/>
      <c r="B53" s="19"/>
      <c r="C53" s="2"/>
      <c r="D53" s="3"/>
      <c r="E53" s="3"/>
    </row>
    <row r="54" spans="1:5" ht="12.75">
      <c r="A54" s="20"/>
      <c r="B54" s="19"/>
      <c r="C54" s="2"/>
      <c r="D54" s="3"/>
      <c r="E54" s="3"/>
    </row>
    <row r="55" spans="1:5" ht="12.75">
      <c r="A55" s="20"/>
      <c r="B55" s="19"/>
      <c r="C55" s="2"/>
      <c r="D55" s="3"/>
      <c r="E55" s="3"/>
    </row>
    <row r="56" spans="1:5" ht="12.75">
      <c r="A56" s="20"/>
      <c r="B56" s="19"/>
      <c r="C56" s="2"/>
      <c r="D56" s="3"/>
      <c r="E56" s="3"/>
    </row>
    <row r="57" spans="1:5" ht="12.75">
      <c r="A57" s="20"/>
      <c r="B57" s="19"/>
      <c r="C57" s="2"/>
      <c r="D57" s="3"/>
      <c r="E57" s="3"/>
    </row>
    <row r="58" spans="1:5" ht="12.75">
      <c r="A58" s="20"/>
      <c r="B58" s="19"/>
      <c r="C58" s="2"/>
      <c r="D58" s="3"/>
      <c r="E58" s="3"/>
    </row>
    <row r="59" spans="1:5" ht="12.75">
      <c r="A59" s="20"/>
      <c r="B59" s="19"/>
      <c r="C59" s="2"/>
      <c r="D59" s="3"/>
      <c r="E59" s="3"/>
    </row>
    <row r="60" spans="1:5" ht="12.75">
      <c r="A60" s="20"/>
      <c r="B60" s="19"/>
      <c r="C60" s="2"/>
      <c r="D60" s="3"/>
      <c r="E60" s="3"/>
    </row>
    <row r="61" spans="1:5" ht="12.75">
      <c r="A61" s="20"/>
      <c r="B61" s="19"/>
      <c r="C61" s="2"/>
      <c r="D61" s="3"/>
      <c r="E61" s="3"/>
    </row>
    <row r="62" spans="1:5" ht="12.75">
      <c r="A62" s="20"/>
      <c r="B62" s="19"/>
      <c r="C62" s="2"/>
      <c r="D62" s="3"/>
      <c r="E62" s="3"/>
    </row>
    <row r="63" spans="1:5" ht="12.75">
      <c r="A63" s="20"/>
      <c r="B63" s="19"/>
      <c r="C63" s="2"/>
      <c r="D63" s="3"/>
      <c r="E63" s="3"/>
    </row>
    <row r="64" spans="1:5" ht="12.75">
      <c r="A64" s="20"/>
      <c r="B64" s="19"/>
      <c r="C64" s="2"/>
      <c r="D64" s="3"/>
      <c r="E64" s="3"/>
    </row>
    <row r="65" spans="1:5" ht="12.75">
      <c r="A65" s="20"/>
      <c r="B65" s="19"/>
      <c r="C65" s="2"/>
      <c r="D65" s="3"/>
      <c r="E65" s="3"/>
    </row>
    <row r="66" spans="1:5" ht="12.75">
      <c r="A66" s="20"/>
      <c r="B66" s="19"/>
      <c r="C66" s="2"/>
      <c r="D66" s="3"/>
      <c r="E66" s="3"/>
    </row>
    <row r="67" spans="1:5" ht="12.75">
      <c r="A67" s="20"/>
      <c r="B67" s="19"/>
      <c r="C67" s="2"/>
      <c r="D67" s="3"/>
      <c r="E67" s="3"/>
    </row>
    <row r="68" spans="1:5" ht="12.75">
      <c r="A68" s="20"/>
      <c r="B68" s="19"/>
      <c r="C68" s="2"/>
      <c r="D68" s="3"/>
      <c r="E68" s="3"/>
    </row>
    <row r="69" spans="1:5" ht="12.75">
      <c r="A69" s="20"/>
      <c r="B69" s="19"/>
      <c r="C69" s="2"/>
      <c r="D69" s="3"/>
      <c r="E69" s="3"/>
    </row>
    <row r="70" spans="1:5" ht="12.75">
      <c r="A70" s="20"/>
      <c r="B70" s="19"/>
      <c r="C70" s="2"/>
      <c r="D70" s="3"/>
      <c r="E70" s="3"/>
    </row>
    <row r="71" spans="1:5" ht="12.75">
      <c r="A71" s="20"/>
      <c r="B71" s="19"/>
      <c r="C71" s="2"/>
      <c r="D71" s="3"/>
      <c r="E71" s="3"/>
    </row>
    <row r="72" spans="1:5" ht="12.75">
      <c r="A72" s="20"/>
      <c r="B72" s="19"/>
      <c r="C72" s="2"/>
      <c r="D72" s="3"/>
      <c r="E72" s="3"/>
    </row>
    <row r="73" spans="1:5" ht="12.75">
      <c r="A73" s="20"/>
      <c r="B73" s="19"/>
      <c r="C73" s="2"/>
      <c r="D73" s="3"/>
      <c r="E73" s="3"/>
    </row>
    <row r="74" spans="1:5" ht="12.75">
      <c r="A74" s="20"/>
      <c r="B74" s="19"/>
      <c r="C74" s="2"/>
      <c r="D74" s="3"/>
      <c r="E74" s="3"/>
    </row>
    <row r="75" spans="1:5" ht="12.75">
      <c r="A75" s="20"/>
      <c r="B75" s="19"/>
      <c r="C75" s="2"/>
      <c r="D75" s="3"/>
      <c r="E75" s="3"/>
    </row>
    <row r="76" spans="1:5" ht="12.75">
      <c r="A76" s="20"/>
      <c r="B76" s="19"/>
      <c r="C76" s="2"/>
      <c r="D76" s="3"/>
      <c r="E76" s="3"/>
    </row>
    <row r="77" spans="1:5" ht="12.75">
      <c r="A77" s="20"/>
      <c r="B77" s="19"/>
      <c r="C77" s="2"/>
      <c r="D77" s="3"/>
      <c r="E77" s="3"/>
    </row>
    <row r="78" spans="1:5" ht="12.75">
      <c r="A78" s="20"/>
      <c r="B78" s="19"/>
      <c r="C78" s="2"/>
      <c r="D78" s="3"/>
      <c r="E78" s="3"/>
    </row>
    <row r="79" spans="1:5" ht="12.75">
      <c r="A79" s="20"/>
      <c r="B79" s="19"/>
      <c r="C79" s="2"/>
      <c r="D79" s="3"/>
      <c r="E79" s="3"/>
    </row>
    <row r="80" spans="1:5" ht="12.75">
      <c r="A80" s="20"/>
      <c r="B80" s="19"/>
      <c r="C80" s="2"/>
      <c r="D80" s="3"/>
      <c r="E80" s="3"/>
    </row>
    <row r="81" spans="1:5" ht="12.75">
      <c r="A81" s="20"/>
      <c r="B81" s="19"/>
      <c r="C81" s="2"/>
      <c r="D81" s="3"/>
      <c r="E81" s="3"/>
    </row>
    <row r="82" spans="1:5" ht="12.75">
      <c r="A82" s="20"/>
      <c r="B82" s="19"/>
      <c r="C82" s="2"/>
      <c r="D82" s="3"/>
      <c r="E82" s="3"/>
    </row>
    <row r="83" spans="1:5" ht="12.75">
      <c r="A83" s="20"/>
      <c r="B83" s="19"/>
      <c r="C83" s="2"/>
      <c r="D83" s="3"/>
      <c r="E83" s="3"/>
    </row>
    <row r="84" spans="1:5" ht="12.75">
      <c r="A84" s="20"/>
      <c r="B84" s="19"/>
      <c r="C84" s="2"/>
      <c r="D84" s="3"/>
      <c r="E84" s="3"/>
    </row>
    <row r="85" spans="1:5" ht="12.75">
      <c r="A85" s="20"/>
      <c r="B85" s="19"/>
      <c r="C85" s="2"/>
      <c r="D85" s="3"/>
      <c r="E85" s="3"/>
    </row>
    <row r="86" spans="1:5" ht="12.75">
      <c r="A86" s="20"/>
      <c r="B86" s="19"/>
      <c r="C86" s="2"/>
      <c r="D86" s="3"/>
      <c r="E86" s="3"/>
    </row>
    <row r="87" spans="1:5" ht="12.75">
      <c r="A87" s="20"/>
      <c r="B87" s="19"/>
      <c r="C87" s="2"/>
      <c r="D87" s="3"/>
      <c r="E87" s="3"/>
    </row>
    <row r="88" spans="1:5" ht="12.75">
      <c r="A88" s="20"/>
      <c r="B88" s="19"/>
      <c r="C88" s="2"/>
      <c r="D88" s="3"/>
      <c r="E88" s="3"/>
    </row>
    <row r="89" spans="1:5" ht="12.75">
      <c r="A89" s="20"/>
      <c r="B89" s="19"/>
      <c r="C89" s="2"/>
      <c r="D89" s="3"/>
      <c r="E89" s="3"/>
    </row>
    <row r="90" spans="1:5" ht="12.75">
      <c r="A90" s="20"/>
      <c r="B90" s="19"/>
      <c r="C90" s="2"/>
      <c r="D90" s="3"/>
      <c r="E90" s="3"/>
    </row>
    <row r="91" spans="1:5" ht="12.75">
      <c r="A91" s="20"/>
      <c r="B91" s="19"/>
      <c r="C91" s="2"/>
      <c r="D91" s="3"/>
      <c r="E91" s="3"/>
    </row>
    <row r="92" spans="1:5" ht="12.75">
      <c r="A92" s="20"/>
      <c r="B92" s="19"/>
      <c r="C92" s="2"/>
      <c r="D92" s="3"/>
      <c r="E92" s="3"/>
    </row>
    <row r="93" spans="1:5" ht="12.75">
      <c r="A93" s="20"/>
      <c r="B93" s="19"/>
      <c r="C93" s="2"/>
      <c r="D93" s="3"/>
      <c r="E93" s="3"/>
    </row>
    <row r="94" spans="1:5" ht="12.75">
      <c r="A94" s="20"/>
      <c r="B94" s="19"/>
      <c r="C94" s="2"/>
      <c r="D94" s="3"/>
      <c r="E94" s="3"/>
    </row>
    <row r="95" spans="1:5" ht="12.75">
      <c r="A95" s="20"/>
      <c r="B95" s="19"/>
      <c r="C95" s="2"/>
      <c r="D95" s="3"/>
      <c r="E95" s="3"/>
    </row>
    <row r="96" spans="1:5" ht="12.75">
      <c r="A96" s="20"/>
      <c r="B96" s="19"/>
      <c r="C96" s="2"/>
      <c r="D96" s="3"/>
      <c r="E96" s="3"/>
    </row>
    <row r="97" spans="1:5" ht="12.75">
      <c r="A97" s="20"/>
      <c r="B97" s="19"/>
      <c r="C97" s="2"/>
      <c r="D97" s="3"/>
      <c r="E97" s="3"/>
    </row>
    <row r="98" spans="1:5" ht="12.75">
      <c r="A98" s="20"/>
      <c r="B98" s="19"/>
      <c r="C98" s="2"/>
      <c r="D98" s="3"/>
      <c r="E98" s="3"/>
    </row>
    <row r="99" spans="1:5" ht="12.75">
      <c r="A99" s="20"/>
      <c r="B99" s="19"/>
      <c r="C99" s="2"/>
      <c r="D99" s="3"/>
      <c r="E99" s="3"/>
    </row>
    <row r="100" spans="1:5" ht="12.75">
      <c r="A100" s="20"/>
      <c r="B100" s="19"/>
      <c r="C100" s="2"/>
      <c r="D100" s="3"/>
      <c r="E100" s="3"/>
    </row>
    <row r="101" spans="1:5" ht="12.75">
      <c r="A101" s="20"/>
      <c r="B101" s="19"/>
      <c r="C101" s="2"/>
      <c r="D101" s="3"/>
      <c r="E101" s="3"/>
    </row>
    <row r="102" spans="1:5" ht="12.75">
      <c r="A102" s="20"/>
      <c r="B102" s="19"/>
      <c r="C102" s="2"/>
      <c r="D102" s="3"/>
      <c r="E102" s="3"/>
    </row>
    <row r="103" spans="1:5" ht="12.75">
      <c r="A103" s="20"/>
      <c r="B103" s="19"/>
      <c r="C103" s="2"/>
      <c r="D103" s="3"/>
      <c r="E103" s="3"/>
    </row>
    <row r="104" spans="1:5" ht="12.75">
      <c r="A104" s="20"/>
      <c r="B104" s="19"/>
      <c r="C104" s="2"/>
      <c r="D104" s="3"/>
      <c r="E104" s="3"/>
    </row>
    <row r="105" spans="1:5" ht="12.75">
      <c r="A105" s="20"/>
      <c r="B105" s="19"/>
      <c r="C105" s="2"/>
      <c r="D105" s="3"/>
      <c r="E105" s="3"/>
    </row>
    <row r="106" spans="1:5" ht="12.75">
      <c r="A106" s="20"/>
      <c r="B106" s="19"/>
      <c r="C106" s="2"/>
      <c r="D106" s="3"/>
      <c r="E106" s="3"/>
    </row>
    <row r="107" spans="1:5" ht="12.75">
      <c r="A107" s="20"/>
      <c r="B107" s="19"/>
      <c r="C107" s="2"/>
      <c r="D107" s="3"/>
      <c r="E107" s="3"/>
    </row>
    <row r="108" spans="1:5" ht="12.75">
      <c r="A108" s="20"/>
      <c r="B108" s="19"/>
      <c r="C108" s="2"/>
      <c r="D108" s="3"/>
      <c r="E108" s="3"/>
    </row>
    <row r="109" spans="1:5" ht="12.75">
      <c r="A109" s="20"/>
      <c r="B109" s="19"/>
      <c r="C109" s="2"/>
      <c r="D109" s="3"/>
      <c r="E109" s="3"/>
    </row>
    <row r="110" spans="1:5" ht="12.75">
      <c r="A110" s="20"/>
      <c r="B110" s="19"/>
      <c r="C110" s="2"/>
      <c r="D110" s="3"/>
      <c r="E110" s="3"/>
    </row>
    <row r="111" spans="1:5" ht="12.75">
      <c r="A111" s="20"/>
      <c r="B111" s="19"/>
      <c r="C111" s="2"/>
      <c r="D111" s="3"/>
      <c r="E111" s="3"/>
    </row>
    <row r="112" spans="1:5" ht="12.75">
      <c r="A112" s="20"/>
      <c r="B112" s="19"/>
      <c r="C112" s="2"/>
      <c r="D112" s="3"/>
      <c r="E112" s="3"/>
    </row>
    <row r="113" spans="1:5" ht="12.75">
      <c r="A113" s="20"/>
      <c r="B113" s="19"/>
      <c r="C113" s="2"/>
      <c r="D113" s="3"/>
      <c r="E113" s="3"/>
    </row>
    <row r="114" spans="1:5" ht="12.75">
      <c r="A114" s="20"/>
      <c r="B114" s="19"/>
      <c r="C114" s="2"/>
      <c r="D114" s="3"/>
      <c r="E114" s="3"/>
    </row>
    <row r="115" spans="1:5" ht="12.75">
      <c r="A115" s="20"/>
      <c r="B115" s="19"/>
      <c r="C115" s="2"/>
      <c r="D115" s="3"/>
      <c r="E115" s="3"/>
    </row>
    <row r="116" spans="1:5" ht="12.75">
      <c r="A116" s="20"/>
      <c r="B116" s="19"/>
      <c r="C116" s="2"/>
      <c r="D116" s="3"/>
      <c r="E116" s="3"/>
    </row>
    <row r="117" spans="1:5" ht="12.75">
      <c r="A117" s="20"/>
      <c r="B117" s="19"/>
      <c r="C117" s="2"/>
      <c r="D117" s="3"/>
      <c r="E117" s="3"/>
    </row>
    <row r="118" spans="1:5" ht="12.75">
      <c r="A118" s="20"/>
      <c r="B118" s="19"/>
      <c r="C118" s="2"/>
      <c r="D118" s="3"/>
      <c r="E118" s="3"/>
    </row>
    <row r="119" spans="1:5" ht="12.75">
      <c r="A119" s="20"/>
      <c r="B119" s="19"/>
      <c r="C119" s="2"/>
      <c r="D119" s="3"/>
      <c r="E119" s="3"/>
    </row>
    <row r="120" spans="1:5" ht="12.75">
      <c r="A120" s="20"/>
      <c r="B120" s="19"/>
      <c r="C120" s="2"/>
      <c r="D120" s="3"/>
      <c r="E120" s="3"/>
    </row>
    <row r="121" spans="1:5" ht="12.75">
      <c r="A121" s="20"/>
      <c r="B121" s="19"/>
      <c r="C121" s="2"/>
      <c r="D121" s="3"/>
      <c r="E121" s="3"/>
    </row>
    <row r="122" spans="1:5" ht="12.75">
      <c r="A122" s="20"/>
      <c r="B122" s="19"/>
      <c r="C122" s="2"/>
      <c r="D122" s="3"/>
      <c r="E122" s="3"/>
    </row>
    <row r="123" spans="1:5" ht="12.75">
      <c r="A123" s="20"/>
      <c r="B123" s="19"/>
      <c r="C123" s="2"/>
      <c r="D123" s="3"/>
      <c r="E123" s="3"/>
    </row>
    <row r="124" spans="1:5" ht="12.75">
      <c r="A124" s="20"/>
      <c r="B124" s="19"/>
      <c r="C124" s="2"/>
      <c r="D124" s="3"/>
      <c r="E124" s="3"/>
    </row>
    <row r="125" spans="1:5" ht="12.75">
      <c r="A125" s="20"/>
      <c r="B125" s="19"/>
      <c r="C125" s="2"/>
      <c r="D125" s="3"/>
      <c r="E125" s="3"/>
    </row>
    <row r="126" spans="1:5" ht="12.75">
      <c r="A126" s="20"/>
      <c r="B126" s="19"/>
      <c r="C126" s="2"/>
      <c r="D126" s="3"/>
      <c r="E126" s="3"/>
    </row>
    <row r="127" spans="1:5" ht="12.75">
      <c r="A127" s="20"/>
      <c r="B127" s="19"/>
      <c r="C127" s="2"/>
      <c r="D127" s="3"/>
      <c r="E127" s="3"/>
    </row>
    <row r="128" spans="1:5" ht="12.75">
      <c r="A128" s="20"/>
      <c r="B128" s="19"/>
      <c r="C128" s="2"/>
      <c r="D128" s="3"/>
      <c r="E128" s="3"/>
    </row>
    <row r="129" spans="1:5" ht="12.75">
      <c r="A129" s="20"/>
      <c r="B129" s="19"/>
      <c r="C129" s="2"/>
      <c r="D129" s="3"/>
      <c r="E129" s="3"/>
    </row>
    <row r="130" spans="1:5" ht="12.75">
      <c r="A130" s="20"/>
      <c r="B130" s="19"/>
      <c r="C130" s="2"/>
      <c r="D130" s="3"/>
      <c r="E130" s="3"/>
    </row>
    <row r="131" spans="1:5" ht="12.75">
      <c r="A131" s="20"/>
      <c r="B131" s="19"/>
      <c r="C131" s="2"/>
      <c r="D131" s="3"/>
      <c r="E131" s="3"/>
    </row>
    <row r="132" spans="1:5" ht="12.75">
      <c r="A132" s="20"/>
      <c r="B132" s="19"/>
      <c r="C132" s="2"/>
      <c r="D132" s="3"/>
      <c r="E132" s="3"/>
    </row>
    <row r="133" spans="1:5" ht="12.75">
      <c r="A133" s="20"/>
      <c r="B133" s="19"/>
      <c r="C133" s="2"/>
      <c r="D133" s="3"/>
      <c r="E133" s="3"/>
    </row>
    <row r="134" spans="1:5" ht="12.75">
      <c r="A134" s="20"/>
      <c r="B134" s="19"/>
      <c r="C134" s="2"/>
      <c r="D134" s="3"/>
      <c r="E134" s="3"/>
    </row>
    <row r="135" spans="1:5" ht="12.75">
      <c r="A135" s="20"/>
      <c r="B135" s="19"/>
      <c r="C135" s="2"/>
      <c r="D135" s="3"/>
      <c r="E135" s="3"/>
    </row>
    <row r="136" spans="1:5" ht="12.75">
      <c r="A136" s="20"/>
      <c r="B136" s="19"/>
      <c r="C136" s="2"/>
      <c r="D136" s="3"/>
      <c r="E136" s="3"/>
    </row>
    <row r="137" spans="1:5" ht="12.75">
      <c r="A137" s="20"/>
      <c r="B137" s="19"/>
      <c r="C137" s="2"/>
      <c r="D137" s="3"/>
      <c r="E137" s="3"/>
    </row>
    <row r="138" spans="1:5" ht="12.75">
      <c r="A138" s="20"/>
      <c r="B138" s="19"/>
      <c r="C138" s="2"/>
      <c r="D138" s="3"/>
      <c r="E138" s="3"/>
    </row>
    <row r="139" spans="1:5" ht="12.75">
      <c r="A139" s="20"/>
      <c r="B139" s="19"/>
      <c r="C139" s="2"/>
      <c r="D139" s="3"/>
      <c r="E139" s="3"/>
    </row>
    <row r="140" spans="1:5" ht="12.75">
      <c r="A140" s="20"/>
      <c r="B140" s="19"/>
      <c r="C140" s="2"/>
      <c r="D140" s="3"/>
      <c r="E140" s="3"/>
    </row>
    <row r="141" spans="1:5" ht="12.75">
      <c r="A141" s="20"/>
      <c r="B141" s="19"/>
      <c r="C141" s="2"/>
      <c r="D141" s="3"/>
      <c r="E141" s="3"/>
    </row>
    <row r="142" spans="1:5" ht="12.75">
      <c r="A142" s="20"/>
      <c r="B142" s="19"/>
      <c r="C142" s="2"/>
      <c r="D142" s="3"/>
      <c r="E142" s="3"/>
    </row>
    <row r="143" spans="1:5" ht="12.75">
      <c r="A143" s="20"/>
      <c r="B143" s="19"/>
      <c r="C143" s="2"/>
      <c r="D143" s="3"/>
      <c r="E143" s="3"/>
    </row>
    <row r="144" spans="1:5" ht="12.75">
      <c r="A144" s="20"/>
      <c r="B144" s="19"/>
      <c r="C144" s="2"/>
      <c r="D144" s="3"/>
      <c r="E144" s="3"/>
    </row>
    <row r="145" spans="1:5" ht="12.75">
      <c r="A145" s="20"/>
      <c r="B145" s="19"/>
      <c r="C145" s="2"/>
      <c r="D145" s="3"/>
      <c r="E145" s="3"/>
    </row>
    <row r="146" spans="1:5" ht="12.75">
      <c r="A146" s="20"/>
      <c r="B146" s="19"/>
      <c r="C146" s="2"/>
      <c r="D146" s="3"/>
      <c r="E146" s="3"/>
    </row>
    <row r="147" spans="1:5" ht="12.75">
      <c r="A147" s="20"/>
      <c r="B147" s="19"/>
      <c r="C147" s="2"/>
      <c r="D147" s="3"/>
      <c r="E147" s="3"/>
    </row>
    <row r="148" spans="1:5" ht="12.75">
      <c r="A148" s="20"/>
      <c r="B148" s="19"/>
      <c r="C148" s="2"/>
      <c r="D148" s="3"/>
      <c r="E148" s="3"/>
    </row>
    <row r="149" spans="1:5" ht="12.75">
      <c r="A149" s="20"/>
      <c r="B149" s="19"/>
      <c r="C149" s="2"/>
      <c r="D149" s="3"/>
      <c r="E149" s="3"/>
    </row>
    <row r="150" spans="1:5" ht="12.75">
      <c r="A150" s="20"/>
      <c r="B150" s="19"/>
      <c r="C150" s="2"/>
      <c r="D150" s="3"/>
      <c r="E150" s="3"/>
    </row>
    <row r="151" spans="1:5" ht="12.75">
      <c r="A151" s="20"/>
      <c r="B151" s="19"/>
      <c r="C151" s="2"/>
      <c r="D151" s="3"/>
      <c r="E151" s="3"/>
    </row>
    <row r="152" spans="1:5" ht="12.75">
      <c r="A152" s="20"/>
      <c r="B152" s="19"/>
      <c r="C152" s="2"/>
      <c r="D152" s="3"/>
      <c r="E152" s="3"/>
    </row>
    <row r="153" spans="1:5" ht="12.75">
      <c r="A153" s="20"/>
      <c r="B153" s="19"/>
      <c r="C153" s="2"/>
      <c r="D153" s="3"/>
      <c r="E153" s="3"/>
    </row>
    <row r="154" spans="1:5" ht="12.75">
      <c r="A154" s="20"/>
      <c r="B154" s="19"/>
      <c r="C154" s="2"/>
      <c r="D154" s="3"/>
      <c r="E154" s="3"/>
    </row>
    <row r="155" spans="1:5" ht="12.75">
      <c r="A155" s="20"/>
      <c r="B155" s="19"/>
      <c r="C155" s="2"/>
      <c r="D155" s="3"/>
      <c r="E155" s="3"/>
    </row>
    <row r="156" spans="1:5" ht="12.75">
      <c r="A156" s="20"/>
      <c r="B156" s="19"/>
      <c r="C156" s="2"/>
      <c r="D156" s="3"/>
      <c r="E156" s="3"/>
    </row>
    <row r="157" spans="1:5" ht="12.75">
      <c r="A157" s="20"/>
      <c r="B157" s="19"/>
      <c r="C157" s="2"/>
      <c r="D157" s="3"/>
      <c r="E157" s="3"/>
    </row>
    <row r="158" spans="1:5" ht="12.75">
      <c r="A158" s="20"/>
      <c r="B158" s="19"/>
      <c r="C158" s="2"/>
      <c r="D158" s="3"/>
      <c r="E158" s="3"/>
    </row>
    <row r="159" spans="1:5" ht="12.75">
      <c r="A159" s="20"/>
      <c r="B159" s="19"/>
      <c r="C159" s="2"/>
      <c r="D159" s="3"/>
      <c r="E159" s="3"/>
    </row>
    <row r="160" spans="1:5" ht="12.75">
      <c r="A160" s="20"/>
      <c r="B160" s="19"/>
      <c r="C160" s="2"/>
      <c r="D160" s="3"/>
      <c r="E160" s="3"/>
    </row>
    <row r="161" spans="1:5" ht="12.75">
      <c r="A161" s="20"/>
      <c r="B161" s="19"/>
      <c r="C161" s="2"/>
      <c r="D161" s="3"/>
      <c r="E161" s="3"/>
    </row>
    <row r="162" spans="1:5" ht="12.75">
      <c r="A162" s="20"/>
      <c r="B162" s="19"/>
      <c r="C162" s="2"/>
      <c r="D162" s="3"/>
      <c r="E162" s="3"/>
    </row>
    <row r="163" spans="1:5" ht="12.75">
      <c r="A163" s="20"/>
      <c r="B163" s="19"/>
      <c r="C163" s="2"/>
      <c r="D163" s="3"/>
      <c r="E163" s="3"/>
    </row>
    <row r="164" spans="1:5" ht="12.75">
      <c r="A164" s="20"/>
      <c r="B164" s="19"/>
      <c r="C164" s="2"/>
      <c r="D164" s="3"/>
      <c r="E164" s="3"/>
    </row>
    <row r="165" spans="1:5" ht="12.75">
      <c r="A165" s="20"/>
      <c r="B165" s="19"/>
      <c r="C165" s="2"/>
      <c r="D165" s="3"/>
      <c r="E165" s="3"/>
    </row>
    <row r="166" spans="1:5" ht="12.75">
      <c r="A166" s="20"/>
      <c r="B166" s="19"/>
      <c r="C166" s="2"/>
      <c r="D166" s="3"/>
      <c r="E166" s="3"/>
    </row>
    <row r="167" spans="1:5" ht="12.75">
      <c r="A167" s="20"/>
      <c r="B167" s="19"/>
      <c r="C167" s="2"/>
      <c r="D167" s="3"/>
      <c r="E167" s="3"/>
    </row>
    <row r="168" spans="1:5" ht="12.75">
      <c r="A168" s="20"/>
      <c r="B168" s="19"/>
      <c r="C168" s="2"/>
      <c r="D168" s="3"/>
      <c r="E168" s="3"/>
    </row>
    <row r="169" spans="1:5" ht="12.75">
      <c r="A169" s="20"/>
      <c r="B169" s="19"/>
      <c r="C169" s="2"/>
      <c r="D169" s="3"/>
      <c r="E169" s="3"/>
    </row>
    <row r="170" spans="1:5" ht="12.75">
      <c r="A170" s="20"/>
      <c r="B170" s="19"/>
      <c r="C170" s="2"/>
      <c r="D170" s="3"/>
      <c r="E170" s="3"/>
    </row>
    <row r="171" spans="1:5" ht="12.75">
      <c r="A171" s="20"/>
      <c r="B171" s="19"/>
      <c r="C171" s="2"/>
      <c r="D171" s="3"/>
      <c r="E171" s="3"/>
    </row>
    <row r="172" spans="1:5" ht="12.75">
      <c r="A172" s="20"/>
      <c r="B172" s="19"/>
      <c r="C172" s="2"/>
      <c r="D172" s="3"/>
      <c r="E172" s="3"/>
    </row>
    <row r="173" spans="1:5" ht="12.75">
      <c r="A173" s="20"/>
      <c r="B173" s="19"/>
      <c r="C173" s="2"/>
      <c r="D173" s="3"/>
      <c r="E173" s="3"/>
    </row>
    <row r="174" spans="1:5" ht="12.75">
      <c r="A174" s="20"/>
      <c r="B174" s="19"/>
      <c r="C174" s="2"/>
      <c r="D174" s="3"/>
      <c r="E174" s="3"/>
    </row>
    <row r="175" spans="1:5" ht="12.75">
      <c r="A175" s="20"/>
      <c r="B175" s="19"/>
      <c r="C175" s="2"/>
      <c r="D175" s="3"/>
      <c r="E175" s="3"/>
    </row>
    <row r="176" spans="1:5" ht="12.75">
      <c r="A176" s="20"/>
      <c r="B176" s="19"/>
      <c r="C176" s="2"/>
      <c r="D176" s="3"/>
      <c r="E176" s="3"/>
    </row>
    <row r="177" spans="1:5" ht="12.75">
      <c r="A177" s="20"/>
      <c r="B177" s="19"/>
      <c r="C177" s="2"/>
      <c r="D177" s="3"/>
      <c r="E177" s="3"/>
    </row>
    <row r="178" spans="1:5" ht="12.75">
      <c r="A178" s="20"/>
      <c r="B178" s="19"/>
      <c r="C178" s="2"/>
      <c r="D178" s="3"/>
      <c r="E178" s="3"/>
    </row>
    <row r="179" spans="1:5" ht="12.75">
      <c r="A179" s="20"/>
      <c r="B179" s="19"/>
      <c r="C179" s="2"/>
      <c r="D179" s="3"/>
      <c r="E179" s="3"/>
    </row>
    <row r="180" spans="1:5" ht="12.75">
      <c r="A180" s="20"/>
      <c r="B180" s="19"/>
      <c r="C180" s="2"/>
      <c r="D180" s="3"/>
      <c r="E180" s="3"/>
    </row>
    <row r="181" spans="1:5" ht="12.75">
      <c r="A181" s="20"/>
      <c r="B181" s="19"/>
      <c r="C181" s="2"/>
      <c r="D181" s="3"/>
      <c r="E181" s="3"/>
    </row>
    <row r="182" spans="1:5" ht="12.75">
      <c r="A182" s="20"/>
      <c r="B182" s="19"/>
      <c r="C182" s="2"/>
      <c r="D182" s="3"/>
      <c r="E182" s="3"/>
    </row>
    <row r="183" spans="1:5" ht="12.75">
      <c r="A183" s="20"/>
      <c r="B183" s="19"/>
      <c r="C183" s="2"/>
      <c r="D183" s="3"/>
      <c r="E183" s="3"/>
    </row>
    <row r="184" spans="1:5" ht="12.75">
      <c r="A184" s="20"/>
      <c r="B184" s="19"/>
      <c r="C184" s="2"/>
      <c r="D184" s="3"/>
      <c r="E184" s="3"/>
    </row>
    <row r="185" spans="1:5" ht="12.75">
      <c r="A185" s="20"/>
      <c r="B185" s="19"/>
      <c r="C185" s="2"/>
      <c r="D185" s="3"/>
      <c r="E185" s="3"/>
    </row>
    <row r="186" spans="1:5" ht="12.75">
      <c r="A186" s="20"/>
      <c r="B186" s="19"/>
      <c r="C186" s="2"/>
      <c r="D186" s="3"/>
      <c r="E186" s="3"/>
    </row>
    <row r="187" spans="1:5" ht="12.75">
      <c r="A187" s="20"/>
      <c r="B187" s="19"/>
      <c r="C187" s="2"/>
      <c r="D187" s="3"/>
      <c r="E187" s="3"/>
    </row>
    <row r="188" spans="1:5" ht="12.75">
      <c r="A188" s="20"/>
      <c r="B188" s="19"/>
      <c r="C188" s="2"/>
      <c r="D188" s="3"/>
      <c r="E188" s="3"/>
    </row>
  </sheetData>
  <sheetProtection/>
  <mergeCells count="3">
    <mergeCell ref="A2:D2"/>
    <mergeCell ref="A3:D3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88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.25390625" style="5" customWidth="1"/>
    <col min="2" max="2" width="45.75390625" style="5" customWidth="1"/>
    <col min="3" max="3" width="21.75390625" style="25" customWidth="1"/>
    <col min="4" max="4" width="10.375" style="4" customWidth="1"/>
    <col min="5" max="6" width="9.125" style="4" customWidth="1"/>
    <col min="7" max="7" width="44.75390625" style="4" customWidth="1"/>
    <col min="8" max="17" width="9.125" style="4" customWidth="1"/>
    <col min="18" max="18" width="20.375" style="4" customWidth="1"/>
    <col min="19" max="24" width="9.125" style="4" customWidth="1"/>
    <col min="25" max="16384" width="9.125" style="5" customWidth="1"/>
  </cols>
  <sheetData>
    <row r="1" spans="1:5" ht="14.25" customHeight="1">
      <c r="A1" s="1"/>
      <c r="B1" s="1"/>
      <c r="C1" s="2"/>
      <c r="D1" s="3"/>
      <c r="E1" s="3"/>
    </row>
    <row r="2" spans="1:5" ht="14.25" customHeight="1">
      <c r="A2" s="46" t="s">
        <v>9</v>
      </c>
      <c r="B2" s="46"/>
      <c r="C2" s="46"/>
      <c r="D2" s="46"/>
      <c r="E2" s="3"/>
    </row>
    <row r="3" spans="1:5" ht="14.25" customHeight="1">
      <c r="A3" s="46" t="s">
        <v>29</v>
      </c>
      <c r="B3" s="46"/>
      <c r="C3" s="46"/>
      <c r="D3" s="46"/>
      <c r="E3" s="3"/>
    </row>
    <row r="4" spans="1:5" ht="14.25" customHeight="1" thickBot="1">
      <c r="A4" s="6"/>
      <c r="B4" s="6"/>
      <c r="C4" s="28"/>
      <c r="D4" s="3"/>
      <c r="E4" s="3"/>
    </row>
    <row r="5" spans="1:5" s="8" customFormat="1" ht="24" customHeight="1">
      <c r="A5" s="30" t="s">
        <v>0</v>
      </c>
      <c r="B5" s="29" t="s">
        <v>1</v>
      </c>
      <c r="C5" s="29" t="s">
        <v>14</v>
      </c>
      <c r="D5" s="37" t="s">
        <v>11</v>
      </c>
      <c r="E5" s="7"/>
    </row>
    <row r="6" spans="1:5" ht="12.75">
      <c r="A6" s="12" t="s">
        <v>2</v>
      </c>
      <c r="B6" s="32" t="s">
        <v>13</v>
      </c>
      <c r="C6" s="11">
        <f>6861617038.46/1000</f>
        <v>6861617.03846</v>
      </c>
      <c r="D6" s="40">
        <f aca="true" t="shared" si="0" ref="D6:D12">C6/$C$12*100</f>
        <v>99.57879830546418</v>
      </c>
      <c r="E6" s="3"/>
    </row>
    <row r="7" spans="1:18" ht="12.75">
      <c r="A7" s="9"/>
      <c r="B7" s="26" t="s">
        <v>21</v>
      </c>
      <c r="C7" s="36">
        <f>(3106256226.51+2628659460.9)/1000</f>
        <v>5734915.68741</v>
      </c>
      <c r="D7" s="42">
        <f t="shared" si="0"/>
        <v>83.22761374388993</v>
      </c>
      <c r="E7" s="3"/>
      <c r="R7" s="10"/>
    </row>
    <row r="8" spans="1:18" ht="12.75">
      <c r="A8" s="9"/>
      <c r="B8" s="27" t="s">
        <v>5</v>
      </c>
      <c r="C8" s="36">
        <f>1075939474.77/1000</f>
        <v>1075939.47477</v>
      </c>
      <c r="D8" s="42">
        <f t="shared" si="0"/>
        <v>15.61450593154281</v>
      </c>
      <c r="E8" s="3"/>
      <c r="R8" s="10"/>
    </row>
    <row r="9" spans="1:18" ht="12.75">
      <c r="A9" s="9"/>
      <c r="B9" s="27" t="s">
        <v>19</v>
      </c>
      <c r="C9" s="36">
        <f>5126093.68/1000</f>
        <v>5126.09368</v>
      </c>
      <c r="D9" s="42">
        <f t="shared" si="0"/>
        <v>0.07439212153556714</v>
      </c>
      <c r="E9" s="3"/>
      <c r="R9" s="10"/>
    </row>
    <row r="10" spans="1:18" ht="12.75">
      <c r="A10" s="9"/>
      <c r="B10" s="27" t="s">
        <v>15</v>
      </c>
      <c r="C10" s="36">
        <f>C6-C7-C8-C9</f>
        <v>45635.78260000067</v>
      </c>
      <c r="D10" s="42">
        <f t="shared" si="0"/>
        <v>0.6622865084958748</v>
      </c>
      <c r="E10" s="3"/>
      <c r="R10" s="10"/>
    </row>
    <row r="11" spans="1:5" ht="13.5" customHeight="1">
      <c r="A11" s="12" t="s">
        <v>3</v>
      </c>
      <c r="B11" s="33" t="s">
        <v>16</v>
      </c>
      <c r="C11" s="11">
        <f>29023494.69/1000</f>
        <v>29023.49469</v>
      </c>
      <c r="D11" s="40">
        <f t="shared" si="0"/>
        <v>0.42120169453582196</v>
      </c>
      <c r="E11" s="3"/>
    </row>
    <row r="12" spans="1:5" ht="13.5" thickBot="1">
      <c r="A12" s="34" t="s">
        <v>6</v>
      </c>
      <c r="B12" s="35" t="s">
        <v>10</v>
      </c>
      <c r="C12" s="38">
        <f>C6+C11</f>
        <v>6890640.5331500005</v>
      </c>
      <c r="D12" s="41">
        <f t="shared" si="0"/>
        <v>100</v>
      </c>
      <c r="E12" s="3"/>
    </row>
    <row r="13" spans="1:5" ht="14.25" customHeight="1">
      <c r="A13" s="13"/>
      <c r="B13" s="14"/>
      <c r="C13" s="2"/>
      <c r="D13" s="3"/>
      <c r="E13" s="3"/>
    </row>
    <row r="14" spans="1:5" ht="14.25" customHeight="1">
      <c r="A14" s="13"/>
      <c r="B14" s="14"/>
      <c r="C14" s="2"/>
      <c r="D14" s="3"/>
      <c r="E14" s="3"/>
    </row>
    <row r="15" spans="1:5" ht="14.25" customHeight="1">
      <c r="A15" s="13"/>
      <c r="B15" s="14"/>
      <c r="C15" s="2"/>
      <c r="D15" s="3"/>
      <c r="E15" s="3"/>
    </row>
    <row r="16" spans="1:5" ht="14.25" customHeight="1">
      <c r="A16" s="13"/>
      <c r="B16" s="14"/>
      <c r="C16" s="2"/>
      <c r="D16" s="3"/>
      <c r="E16" s="3"/>
    </row>
    <row r="17" spans="1:5" ht="14.25" customHeight="1">
      <c r="A17" s="13"/>
      <c r="B17" s="14"/>
      <c r="C17" s="2"/>
      <c r="D17" s="3"/>
      <c r="E17" s="3"/>
    </row>
    <row r="18" spans="1:5" ht="14.25" customHeight="1">
      <c r="A18" s="45" t="s">
        <v>25</v>
      </c>
      <c r="B18" s="45"/>
      <c r="C18" s="5"/>
      <c r="D18" s="31" t="s">
        <v>26</v>
      </c>
      <c r="E18" s="3"/>
    </row>
    <row r="19" spans="1:5" ht="14.25" customHeight="1">
      <c r="A19" s="13"/>
      <c r="C19" s="2"/>
      <c r="D19" s="3"/>
      <c r="E19" s="3"/>
    </row>
    <row r="20" spans="1:5" ht="14.25" customHeight="1">
      <c r="A20" s="15"/>
      <c r="B20" s="15"/>
      <c r="C20" s="16"/>
      <c r="D20" s="17"/>
      <c r="E20" s="17"/>
    </row>
    <row r="21" spans="1:5" ht="14.25" customHeight="1">
      <c r="A21" s="18"/>
      <c r="B21" s="18"/>
      <c r="C21" s="2"/>
      <c r="D21" s="3"/>
      <c r="E21" s="3"/>
    </row>
    <row r="22" spans="1:5" ht="14.25" customHeight="1">
      <c r="A22" s="18"/>
      <c r="B22" s="18"/>
      <c r="C22" s="2"/>
      <c r="D22" s="3"/>
      <c r="E22" s="3"/>
    </row>
    <row r="23" spans="3:24" s="21" customFormat="1" ht="14.25" customHeight="1">
      <c r="C23" s="22"/>
      <c r="D23" s="23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7" ht="14.25" customHeight="1">
      <c r="A24" s="18"/>
      <c r="B24" s="18"/>
      <c r="C24" s="2"/>
      <c r="E24" s="3"/>
      <c r="G24" s="44"/>
    </row>
    <row r="25" spans="1:7" ht="14.25" customHeight="1">
      <c r="A25" s="18"/>
      <c r="B25" s="18"/>
      <c r="C25" s="2"/>
      <c r="D25" s="3"/>
      <c r="E25" s="3"/>
      <c r="G25" s="43"/>
    </row>
    <row r="26" spans="1:5" ht="14.25" customHeight="1">
      <c r="A26" s="20"/>
      <c r="B26" s="19"/>
      <c r="C26" s="2"/>
      <c r="D26" s="3"/>
      <c r="E26" s="3"/>
    </row>
    <row r="27" spans="1:5" ht="14.25" customHeight="1">
      <c r="A27" s="20"/>
      <c r="B27" s="19"/>
      <c r="C27" s="2"/>
      <c r="D27" s="3"/>
      <c r="E27" s="3"/>
    </row>
    <row r="28" spans="1:5" ht="14.25" customHeight="1">
      <c r="A28" s="20"/>
      <c r="B28" s="19"/>
      <c r="C28" s="2"/>
      <c r="D28" s="3"/>
      <c r="E28" s="3"/>
    </row>
    <row r="29" spans="1:5" ht="14.25" customHeight="1">
      <c r="A29" s="20"/>
      <c r="B29" s="19"/>
      <c r="C29" s="2"/>
      <c r="D29" s="3"/>
      <c r="E29" s="3"/>
    </row>
    <row r="30" spans="1:5" ht="14.25" customHeight="1">
      <c r="A30" s="20"/>
      <c r="B30" s="19"/>
      <c r="C30" s="2"/>
      <c r="D30" s="3"/>
      <c r="E30" s="3"/>
    </row>
    <row r="31" spans="1:5" ht="14.25" customHeight="1">
      <c r="A31" s="20"/>
      <c r="B31" s="19"/>
      <c r="C31" s="2"/>
      <c r="D31" s="3"/>
      <c r="E31" s="3"/>
    </row>
    <row r="32" spans="1:5" ht="14.25" customHeight="1">
      <c r="A32" s="20"/>
      <c r="B32" s="19"/>
      <c r="C32" s="2"/>
      <c r="D32" s="3"/>
      <c r="E32" s="3"/>
    </row>
    <row r="33" spans="1:5" ht="14.25" customHeight="1">
      <c r="A33" s="20"/>
      <c r="B33" s="19"/>
      <c r="C33" s="2"/>
      <c r="D33" s="3"/>
      <c r="E33" s="3"/>
    </row>
    <row r="34" spans="1:5" ht="14.25" customHeight="1">
      <c r="A34" s="20"/>
      <c r="B34" s="19"/>
      <c r="C34" s="2"/>
      <c r="D34" s="3"/>
      <c r="E34" s="3"/>
    </row>
    <row r="35" spans="1:5" ht="14.25" customHeight="1">
      <c r="A35" s="20"/>
      <c r="B35" s="19"/>
      <c r="C35" s="2"/>
      <c r="D35" s="3"/>
      <c r="E35" s="3"/>
    </row>
    <row r="36" spans="1:5" ht="14.25" customHeight="1">
      <c r="A36" s="20"/>
      <c r="B36" s="19"/>
      <c r="C36" s="2"/>
      <c r="D36" s="3"/>
      <c r="E36" s="3"/>
    </row>
    <row r="37" spans="1:5" ht="12.75">
      <c r="A37" s="20"/>
      <c r="B37" s="19"/>
      <c r="C37" s="2"/>
      <c r="D37" s="3"/>
      <c r="E37" s="3"/>
    </row>
    <row r="38" spans="1:5" ht="12.75">
      <c r="A38" s="20"/>
      <c r="B38" s="19"/>
      <c r="C38" s="2"/>
      <c r="D38" s="3"/>
      <c r="E38" s="3"/>
    </row>
    <row r="39" spans="1:5" ht="12.75">
      <c r="A39" s="20"/>
      <c r="B39" s="19"/>
      <c r="C39" s="2"/>
      <c r="D39" s="3"/>
      <c r="E39" s="3"/>
    </row>
    <row r="40" spans="1:5" ht="12.75">
      <c r="A40" s="20"/>
      <c r="B40" s="19"/>
      <c r="C40" s="2"/>
      <c r="D40" s="3"/>
      <c r="E40" s="3"/>
    </row>
    <row r="41" spans="1:5" ht="12.75">
      <c r="A41" s="20"/>
      <c r="B41" s="19"/>
      <c r="C41" s="2"/>
      <c r="D41" s="3"/>
      <c r="E41" s="3"/>
    </row>
    <row r="42" spans="1:5" ht="12.75">
      <c r="A42" s="20"/>
      <c r="B42" s="19"/>
      <c r="C42" s="2"/>
      <c r="D42" s="3"/>
      <c r="E42" s="3"/>
    </row>
    <row r="43" spans="1:5" ht="12.75">
      <c r="A43" s="20"/>
      <c r="B43" s="19"/>
      <c r="C43" s="2"/>
      <c r="D43" s="3"/>
      <c r="E43" s="3"/>
    </row>
    <row r="44" spans="1:5" ht="12.75">
      <c r="A44" s="20"/>
      <c r="B44" s="19"/>
      <c r="C44" s="2"/>
      <c r="D44" s="3"/>
      <c r="E44" s="3"/>
    </row>
    <row r="45" spans="1:5" ht="12.75">
      <c r="A45" s="20"/>
      <c r="B45" s="19"/>
      <c r="C45" s="2"/>
      <c r="D45" s="3"/>
      <c r="E45" s="3"/>
    </row>
    <row r="46" spans="1:5" ht="12.75">
      <c r="A46" s="20"/>
      <c r="B46" s="19"/>
      <c r="C46" s="2"/>
      <c r="D46" s="3"/>
      <c r="E46" s="3"/>
    </row>
    <row r="47" spans="1:5" ht="12.75">
      <c r="A47" s="20"/>
      <c r="B47" s="19"/>
      <c r="C47" s="2"/>
      <c r="D47" s="3"/>
      <c r="E47" s="3"/>
    </row>
    <row r="48" spans="1:5" ht="12.75">
      <c r="A48" s="20"/>
      <c r="B48" s="19"/>
      <c r="C48" s="2"/>
      <c r="D48" s="3"/>
      <c r="E48" s="3"/>
    </row>
    <row r="49" spans="1:5" ht="12.75">
      <c r="A49" s="20"/>
      <c r="B49" s="19"/>
      <c r="C49" s="2"/>
      <c r="D49" s="3"/>
      <c r="E49" s="3"/>
    </row>
    <row r="50" spans="1:5" ht="12.75">
      <c r="A50" s="20"/>
      <c r="B50" s="19"/>
      <c r="C50" s="2"/>
      <c r="D50" s="3"/>
      <c r="E50" s="3"/>
    </row>
    <row r="51" spans="1:5" ht="12.75">
      <c r="A51" s="20"/>
      <c r="B51" s="19"/>
      <c r="C51" s="2"/>
      <c r="D51" s="3"/>
      <c r="E51" s="3"/>
    </row>
    <row r="52" spans="1:5" ht="12.75">
      <c r="A52" s="20"/>
      <c r="B52" s="19"/>
      <c r="C52" s="2"/>
      <c r="D52" s="3"/>
      <c r="E52" s="3"/>
    </row>
    <row r="53" spans="1:5" ht="12.75">
      <c r="A53" s="20"/>
      <c r="B53" s="19"/>
      <c r="C53" s="2"/>
      <c r="D53" s="3"/>
      <c r="E53" s="3"/>
    </row>
    <row r="54" spans="1:5" ht="12.75">
      <c r="A54" s="20"/>
      <c r="B54" s="19"/>
      <c r="C54" s="2"/>
      <c r="D54" s="3"/>
      <c r="E54" s="3"/>
    </row>
    <row r="55" spans="1:5" ht="12.75">
      <c r="A55" s="20"/>
      <c r="B55" s="19"/>
      <c r="C55" s="2"/>
      <c r="D55" s="3"/>
      <c r="E55" s="3"/>
    </row>
    <row r="56" spans="1:5" ht="12.75">
      <c r="A56" s="20"/>
      <c r="B56" s="19"/>
      <c r="C56" s="2"/>
      <c r="D56" s="3"/>
      <c r="E56" s="3"/>
    </row>
    <row r="57" spans="1:5" ht="12.75">
      <c r="A57" s="20"/>
      <c r="B57" s="19"/>
      <c r="C57" s="2"/>
      <c r="D57" s="3"/>
      <c r="E57" s="3"/>
    </row>
    <row r="58" spans="1:5" ht="12.75">
      <c r="A58" s="20"/>
      <c r="B58" s="19"/>
      <c r="C58" s="2"/>
      <c r="D58" s="3"/>
      <c r="E58" s="3"/>
    </row>
    <row r="59" spans="1:5" ht="12.75">
      <c r="A59" s="20"/>
      <c r="B59" s="19"/>
      <c r="C59" s="2"/>
      <c r="D59" s="3"/>
      <c r="E59" s="3"/>
    </row>
    <row r="60" spans="1:5" ht="12.75">
      <c r="A60" s="20"/>
      <c r="B60" s="19"/>
      <c r="C60" s="2"/>
      <c r="D60" s="3"/>
      <c r="E60" s="3"/>
    </row>
    <row r="61" spans="1:5" ht="12.75">
      <c r="A61" s="20"/>
      <c r="B61" s="19"/>
      <c r="C61" s="2"/>
      <c r="D61" s="3"/>
      <c r="E61" s="3"/>
    </row>
    <row r="62" spans="1:5" ht="12.75">
      <c r="A62" s="20"/>
      <c r="B62" s="19"/>
      <c r="C62" s="2"/>
      <c r="D62" s="3"/>
      <c r="E62" s="3"/>
    </row>
    <row r="63" spans="1:5" ht="12.75">
      <c r="A63" s="20"/>
      <c r="B63" s="19"/>
      <c r="C63" s="2"/>
      <c r="D63" s="3"/>
      <c r="E63" s="3"/>
    </row>
    <row r="64" spans="1:5" ht="12.75">
      <c r="A64" s="20"/>
      <c r="B64" s="19"/>
      <c r="C64" s="2"/>
      <c r="D64" s="3"/>
      <c r="E64" s="3"/>
    </row>
    <row r="65" spans="1:5" ht="12.75">
      <c r="A65" s="20"/>
      <c r="B65" s="19"/>
      <c r="C65" s="2"/>
      <c r="D65" s="3"/>
      <c r="E65" s="3"/>
    </row>
    <row r="66" spans="1:5" ht="12.75">
      <c r="A66" s="20"/>
      <c r="B66" s="19"/>
      <c r="C66" s="2"/>
      <c r="D66" s="3"/>
      <c r="E66" s="3"/>
    </row>
    <row r="67" spans="1:5" ht="12.75">
      <c r="A67" s="20"/>
      <c r="B67" s="19"/>
      <c r="C67" s="2"/>
      <c r="D67" s="3"/>
      <c r="E67" s="3"/>
    </row>
    <row r="68" spans="1:5" ht="12.75">
      <c r="A68" s="20"/>
      <c r="B68" s="19"/>
      <c r="C68" s="2"/>
      <c r="D68" s="3"/>
      <c r="E68" s="3"/>
    </row>
    <row r="69" spans="1:5" ht="12.75">
      <c r="A69" s="20"/>
      <c r="B69" s="19"/>
      <c r="C69" s="2"/>
      <c r="D69" s="3"/>
      <c r="E69" s="3"/>
    </row>
    <row r="70" spans="1:5" ht="12.75">
      <c r="A70" s="20"/>
      <c r="B70" s="19"/>
      <c r="C70" s="2"/>
      <c r="D70" s="3"/>
      <c r="E70" s="3"/>
    </row>
    <row r="71" spans="1:5" ht="12.75">
      <c r="A71" s="20"/>
      <c r="B71" s="19"/>
      <c r="C71" s="2"/>
      <c r="D71" s="3"/>
      <c r="E71" s="3"/>
    </row>
    <row r="72" spans="1:5" ht="12.75">
      <c r="A72" s="20"/>
      <c r="B72" s="19"/>
      <c r="C72" s="2"/>
      <c r="D72" s="3"/>
      <c r="E72" s="3"/>
    </row>
    <row r="73" spans="1:5" ht="12.75">
      <c r="A73" s="20"/>
      <c r="B73" s="19"/>
      <c r="C73" s="2"/>
      <c r="D73" s="3"/>
      <c r="E73" s="3"/>
    </row>
    <row r="74" spans="1:5" ht="12.75">
      <c r="A74" s="20"/>
      <c r="B74" s="19"/>
      <c r="C74" s="2"/>
      <c r="D74" s="3"/>
      <c r="E74" s="3"/>
    </row>
    <row r="75" spans="1:5" ht="12.75">
      <c r="A75" s="20"/>
      <c r="B75" s="19"/>
      <c r="C75" s="2"/>
      <c r="D75" s="3"/>
      <c r="E75" s="3"/>
    </row>
    <row r="76" spans="1:5" ht="12.75">
      <c r="A76" s="20"/>
      <c r="B76" s="19"/>
      <c r="C76" s="2"/>
      <c r="D76" s="3"/>
      <c r="E76" s="3"/>
    </row>
    <row r="77" spans="1:5" ht="12.75">
      <c r="A77" s="20"/>
      <c r="B77" s="19"/>
      <c r="C77" s="2"/>
      <c r="D77" s="3"/>
      <c r="E77" s="3"/>
    </row>
    <row r="78" spans="1:5" ht="12.75">
      <c r="A78" s="20"/>
      <c r="B78" s="19"/>
      <c r="C78" s="2"/>
      <c r="D78" s="3"/>
      <c r="E78" s="3"/>
    </row>
    <row r="79" spans="1:5" ht="12.75">
      <c r="A79" s="20"/>
      <c r="B79" s="19"/>
      <c r="C79" s="2"/>
      <c r="D79" s="3"/>
      <c r="E79" s="3"/>
    </row>
    <row r="80" spans="1:5" ht="12.75">
      <c r="A80" s="20"/>
      <c r="B80" s="19"/>
      <c r="C80" s="2"/>
      <c r="D80" s="3"/>
      <c r="E80" s="3"/>
    </row>
    <row r="81" spans="1:5" ht="12.75">
      <c r="A81" s="20"/>
      <c r="B81" s="19"/>
      <c r="C81" s="2"/>
      <c r="D81" s="3"/>
      <c r="E81" s="3"/>
    </row>
    <row r="82" spans="1:5" ht="12.75">
      <c r="A82" s="20"/>
      <c r="B82" s="19"/>
      <c r="C82" s="2"/>
      <c r="D82" s="3"/>
      <c r="E82" s="3"/>
    </row>
    <row r="83" spans="1:5" ht="12.75">
      <c r="A83" s="20"/>
      <c r="B83" s="19"/>
      <c r="C83" s="2"/>
      <c r="D83" s="3"/>
      <c r="E83" s="3"/>
    </row>
    <row r="84" spans="1:5" ht="12.75">
      <c r="A84" s="20"/>
      <c r="B84" s="19"/>
      <c r="C84" s="2"/>
      <c r="D84" s="3"/>
      <c r="E84" s="3"/>
    </row>
    <row r="85" spans="1:5" ht="12.75">
      <c r="A85" s="20"/>
      <c r="B85" s="19"/>
      <c r="C85" s="2"/>
      <c r="D85" s="3"/>
      <c r="E85" s="3"/>
    </row>
    <row r="86" spans="1:5" ht="12.75">
      <c r="A86" s="20"/>
      <c r="B86" s="19"/>
      <c r="C86" s="2"/>
      <c r="D86" s="3"/>
      <c r="E86" s="3"/>
    </row>
    <row r="87" spans="1:5" ht="12.75">
      <c r="A87" s="20"/>
      <c r="B87" s="19"/>
      <c r="C87" s="2"/>
      <c r="D87" s="3"/>
      <c r="E87" s="3"/>
    </row>
    <row r="88" spans="1:5" ht="12.75">
      <c r="A88" s="20"/>
      <c r="B88" s="19"/>
      <c r="C88" s="2"/>
      <c r="D88" s="3"/>
      <c r="E88" s="3"/>
    </row>
    <row r="89" spans="1:5" ht="12.75">
      <c r="A89" s="20"/>
      <c r="B89" s="19"/>
      <c r="C89" s="2"/>
      <c r="D89" s="3"/>
      <c r="E89" s="3"/>
    </row>
    <row r="90" spans="1:5" ht="12.75">
      <c r="A90" s="20"/>
      <c r="B90" s="19"/>
      <c r="C90" s="2"/>
      <c r="D90" s="3"/>
      <c r="E90" s="3"/>
    </row>
    <row r="91" spans="1:5" ht="12.75">
      <c r="A91" s="20"/>
      <c r="B91" s="19"/>
      <c r="C91" s="2"/>
      <c r="D91" s="3"/>
      <c r="E91" s="3"/>
    </row>
    <row r="92" spans="1:5" ht="12.75">
      <c r="A92" s="20"/>
      <c r="B92" s="19"/>
      <c r="C92" s="2"/>
      <c r="D92" s="3"/>
      <c r="E92" s="3"/>
    </row>
    <row r="93" spans="1:5" ht="12.75">
      <c r="A93" s="20"/>
      <c r="B93" s="19"/>
      <c r="C93" s="2"/>
      <c r="D93" s="3"/>
      <c r="E93" s="3"/>
    </row>
    <row r="94" spans="1:5" ht="12.75">
      <c r="A94" s="20"/>
      <c r="B94" s="19"/>
      <c r="C94" s="2"/>
      <c r="D94" s="3"/>
      <c r="E94" s="3"/>
    </row>
    <row r="95" spans="1:5" ht="12.75">
      <c r="A95" s="20"/>
      <c r="B95" s="19"/>
      <c r="C95" s="2"/>
      <c r="D95" s="3"/>
      <c r="E95" s="3"/>
    </row>
    <row r="96" spans="1:5" ht="12.75">
      <c r="A96" s="20"/>
      <c r="B96" s="19"/>
      <c r="C96" s="2"/>
      <c r="D96" s="3"/>
      <c r="E96" s="3"/>
    </row>
    <row r="97" spans="1:5" ht="12.75">
      <c r="A97" s="20"/>
      <c r="B97" s="19"/>
      <c r="C97" s="2"/>
      <c r="D97" s="3"/>
      <c r="E97" s="3"/>
    </row>
    <row r="98" spans="1:5" ht="12.75">
      <c r="A98" s="20"/>
      <c r="B98" s="19"/>
      <c r="C98" s="2"/>
      <c r="D98" s="3"/>
      <c r="E98" s="3"/>
    </row>
    <row r="99" spans="1:5" ht="12.75">
      <c r="A99" s="20"/>
      <c r="B99" s="19"/>
      <c r="C99" s="2"/>
      <c r="D99" s="3"/>
      <c r="E99" s="3"/>
    </row>
    <row r="100" spans="1:5" ht="12.75">
      <c r="A100" s="20"/>
      <c r="B100" s="19"/>
      <c r="C100" s="2"/>
      <c r="D100" s="3"/>
      <c r="E100" s="3"/>
    </row>
    <row r="101" spans="1:5" ht="12.75">
      <c r="A101" s="20"/>
      <c r="B101" s="19"/>
      <c r="C101" s="2"/>
      <c r="D101" s="3"/>
      <c r="E101" s="3"/>
    </row>
    <row r="102" spans="1:5" ht="12.75">
      <c r="A102" s="20"/>
      <c r="B102" s="19"/>
      <c r="C102" s="2"/>
      <c r="D102" s="3"/>
      <c r="E102" s="3"/>
    </row>
    <row r="103" spans="1:5" ht="12.75">
      <c r="A103" s="20"/>
      <c r="B103" s="19"/>
      <c r="C103" s="2"/>
      <c r="D103" s="3"/>
      <c r="E103" s="3"/>
    </row>
    <row r="104" spans="1:5" ht="12.75">
      <c r="A104" s="20"/>
      <c r="B104" s="19"/>
      <c r="C104" s="2"/>
      <c r="D104" s="3"/>
      <c r="E104" s="3"/>
    </row>
    <row r="105" spans="1:5" ht="12.75">
      <c r="A105" s="20"/>
      <c r="B105" s="19"/>
      <c r="C105" s="2"/>
      <c r="D105" s="3"/>
      <c r="E105" s="3"/>
    </row>
    <row r="106" spans="1:5" ht="12.75">
      <c r="A106" s="20"/>
      <c r="B106" s="19"/>
      <c r="C106" s="2"/>
      <c r="D106" s="3"/>
      <c r="E106" s="3"/>
    </row>
    <row r="107" spans="1:5" ht="12.75">
      <c r="A107" s="20"/>
      <c r="B107" s="19"/>
      <c r="C107" s="2"/>
      <c r="D107" s="3"/>
      <c r="E107" s="3"/>
    </row>
    <row r="108" spans="1:5" ht="12.75">
      <c r="A108" s="20"/>
      <c r="B108" s="19"/>
      <c r="C108" s="2"/>
      <c r="D108" s="3"/>
      <c r="E108" s="3"/>
    </row>
    <row r="109" spans="1:5" ht="12.75">
      <c r="A109" s="20"/>
      <c r="B109" s="19"/>
      <c r="C109" s="2"/>
      <c r="D109" s="3"/>
      <c r="E109" s="3"/>
    </row>
    <row r="110" spans="1:5" ht="12.75">
      <c r="A110" s="20"/>
      <c r="B110" s="19"/>
      <c r="C110" s="2"/>
      <c r="D110" s="3"/>
      <c r="E110" s="3"/>
    </row>
    <row r="111" spans="1:5" ht="12.75">
      <c r="A111" s="20"/>
      <c r="B111" s="19"/>
      <c r="C111" s="2"/>
      <c r="D111" s="3"/>
      <c r="E111" s="3"/>
    </row>
    <row r="112" spans="1:5" ht="12.75">
      <c r="A112" s="20"/>
      <c r="B112" s="19"/>
      <c r="C112" s="2"/>
      <c r="D112" s="3"/>
      <c r="E112" s="3"/>
    </row>
    <row r="113" spans="1:5" ht="12.75">
      <c r="A113" s="20"/>
      <c r="B113" s="19"/>
      <c r="C113" s="2"/>
      <c r="D113" s="3"/>
      <c r="E113" s="3"/>
    </row>
    <row r="114" spans="1:5" ht="12.75">
      <c r="A114" s="20"/>
      <c r="B114" s="19"/>
      <c r="C114" s="2"/>
      <c r="D114" s="3"/>
      <c r="E114" s="3"/>
    </row>
    <row r="115" spans="1:5" ht="12.75">
      <c r="A115" s="20"/>
      <c r="B115" s="19"/>
      <c r="C115" s="2"/>
      <c r="D115" s="3"/>
      <c r="E115" s="3"/>
    </row>
    <row r="116" spans="1:5" ht="12.75">
      <c r="A116" s="20"/>
      <c r="B116" s="19"/>
      <c r="C116" s="2"/>
      <c r="D116" s="3"/>
      <c r="E116" s="3"/>
    </row>
    <row r="117" spans="1:5" ht="12.75">
      <c r="A117" s="20"/>
      <c r="B117" s="19"/>
      <c r="C117" s="2"/>
      <c r="D117" s="3"/>
      <c r="E117" s="3"/>
    </row>
    <row r="118" spans="1:5" ht="12.75">
      <c r="A118" s="20"/>
      <c r="B118" s="19"/>
      <c r="C118" s="2"/>
      <c r="D118" s="3"/>
      <c r="E118" s="3"/>
    </row>
    <row r="119" spans="1:5" ht="12.75">
      <c r="A119" s="20"/>
      <c r="B119" s="19"/>
      <c r="C119" s="2"/>
      <c r="D119" s="3"/>
      <c r="E119" s="3"/>
    </row>
    <row r="120" spans="1:5" ht="12.75">
      <c r="A120" s="20"/>
      <c r="B120" s="19"/>
      <c r="C120" s="2"/>
      <c r="D120" s="3"/>
      <c r="E120" s="3"/>
    </row>
    <row r="121" spans="1:5" ht="12.75">
      <c r="A121" s="20"/>
      <c r="B121" s="19"/>
      <c r="C121" s="2"/>
      <c r="D121" s="3"/>
      <c r="E121" s="3"/>
    </row>
    <row r="122" spans="1:5" ht="12.75">
      <c r="A122" s="20"/>
      <c r="B122" s="19"/>
      <c r="C122" s="2"/>
      <c r="D122" s="3"/>
      <c r="E122" s="3"/>
    </row>
    <row r="123" spans="1:5" ht="12.75">
      <c r="A123" s="20"/>
      <c r="B123" s="19"/>
      <c r="C123" s="2"/>
      <c r="D123" s="3"/>
      <c r="E123" s="3"/>
    </row>
    <row r="124" spans="1:5" ht="12.75">
      <c r="A124" s="20"/>
      <c r="B124" s="19"/>
      <c r="C124" s="2"/>
      <c r="D124" s="3"/>
      <c r="E124" s="3"/>
    </row>
    <row r="125" spans="1:5" ht="12.75">
      <c r="A125" s="20"/>
      <c r="B125" s="19"/>
      <c r="C125" s="2"/>
      <c r="D125" s="3"/>
      <c r="E125" s="3"/>
    </row>
    <row r="126" spans="1:5" ht="12.75">
      <c r="A126" s="20"/>
      <c r="B126" s="19"/>
      <c r="C126" s="2"/>
      <c r="D126" s="3"/>
      <c r="E126" s="3"/>
    </row>
    <row r="127" spans="1:5" ht="12.75">
      <c r="A127" s="20"/>
      <c r="B127" s="19"/>
      <c r="C127" s="2"/>
      <c r="D127" s="3"/>
      <c r="E127" s="3"/>
    </row>
    <row r="128" spans="1:5" ht="12.75">
      <c r="A128" s="20"/>
      <c r="B128" s="19"/>
      <c r="C128" s="2"/>
      <c r="D128" s="3"/>
      <c r="E128" s="3"/>
    </row>
    <row r="129" spans="1:5" ht="12.75">
      <c r="A129" s="20"/>
      <c r="B129" s="19"/>
      <c r="C129" s="2"/>
      <c r="D129" s="3"/>
      <c r="E129" s="3"/>
    </row>
    <row r="130" spans="1:5" ht="12.75">
      <c r="A130" s="20"/>
      <c r="B130" s="19"/>
      <c r="C130" s="2"/>
      <c r="D130" s="3"/>
      <c r="E130" s="3"/>
    </row>
    <row r="131" spans="1:5" ht="12.75">
      <c r="A131" s="20"/>
      <c r="B131" s="19"/>
      <c r="C131" s="2"/>
      <c r="D131" s="3"/>
      <c r="E131" s="3"/>
    </row>
    <row r="132" spans="1:5" ht="12.75">
      <c r="A132" s="20"/>
      <c r="B132" s="19"/>
      <c r="C132" s="2"/>
      <c r="D132" s="3"/>
      <c r="E132" s="3"/>
    </row>
    <row r="133" spans="1:5" ht="12.75">
      <c r="A133" s="20"/>
      <c r="B133" s="19"/>
      <c r="C133" s="2"/>
      <c r="D133" s="3"/>
      <c r="E133" s="3"/>
    </row>
    <row r="134" spans="1:5" ht="12.75">
      <c r="A134" s="20"/>
      <c r="B134" s="19"/>
      <c r="C134" s="2"/>
      <c r="D134" s="3"/>
      <c r="E134" s="3"/>
    </row>
    <row r="135" spans="1:5" ht="12.75">
      <c r="A135" s="20"/>
      <c r="B135" s="19"/>
      <c r="C135" s="2"/>
      <c r="D135" s="3"/>
      <c r="E135" s="3"/>
    </row>
    <row r="136" spans="1:5" ht="12.75">
      <c r="A136" s="20"/>
      <c r="B136" s="19"/>
      <c r="C136" s="2"/>
      <c r="D136" s="3"/>
      <c r="E136" s="3"/>
    </row>
    <row r="137" spans="1:5" ht="12.75">
      <c r="A137" s="20"/>
      <c r="B137" s="19"/>
      <c r="C137" s="2"/>
      <c r="D137" s="3"/>
      <c r="E137" s="3"/>
    </row>
    <row r="138" spans="1:5" ht="12.75">
      <c r="A138" s="20"/>
      <c r="B138" s="19"/>
      <c r="C138" s="2"/>
      <c r="D138" s="3"/>
      <c r="E138" s="3"/>
    </row>
    <row r="139" spans="1:5" ht="12.75">
      <c r="A139" s="20"/>
      <c r="B139" s="19"/>
      <c r="C139" s="2"/>
      <c r="D139" s="3"/>
      <c r="E139" s="3"/>
    </row>
    <row r="140" spans="1:5" ht="12.75">
      <c r="A140" s="20"/>
      <c r="B140" s="19"/>
      <c r="C140" s="2"/>
      <c r="D140" s="3"/>
      <c r="E140" s="3"/>
    </row>
    <row r="141" spans="1:5" ht="12.75">
      <c r="A141" s="20"/>
      <c r="B141" s="19"/>
      <c r="C141" s="2"/>
      <c r="D141" s="3"/>
      <c r="E141" s="3"/>
    </row>
    <row r="142" spans="1:5" ht="12.75">
      <c r="A142" s="20"/>
      <c r="B142" s="19"/>
      <c r="C142" s="2"/>
      <c r="D142" s="3"/>
      <c r="E142" s="3"/>
    </row>
    <row r="143" spans="1:5" ht="12.75">
      <c r="A143" s="20"/>
      <c r="B143" s="19"/>
      <c r="C143" s="2"/>
      <c r="D143" s="3"/>
      <c r="E143" s="3"/>
    </row>
    <row r="144" spans="1:5" ht="12.75">
      <c r="A144" s="20"/>
      <c r="B144" s="19"/>
      <c r="C144" s="2"/>
      <c r="D144" s="3"/>
      <c r="E144" s="3"/>
    </row>
    <row r="145" spans="1:5" ht="12.75">
      <c r="A145" s="20"/>
      <c r="B145" s="19"/>
      <c r="C145" s="2"/>
      <c r="D145" s="3"/>
      <c r="E145" s="3"/>
    </row>
    <row r="146" spans="1:5" ht="12.75">
      <c r="A146" s="20"/>
      <c r="B146" s="19"/>
      <c r="C146" s="2"/>
      <c r="D146" s="3"/>
      <c r="E146" s="3"/>
    </row>
    <row r="147" spans="1:5" ht="12.75">
      <c r="A147" s="20"/>
      <c r="B147" s="19"/>
      <c r="C147" s="2"/>
      <c r="D147" s="3"/>
      <c r="E147" s="3"/>
    </row>
    <row r="148" spans="1:5" ht="12.75">
      <c r="A148" s="20"/>
      <c r="B148" s="19"/>
      <c r="C148" s="2"/>
      <c r="D148" s="3"/>
      <c r="E148" s="3"/>
    </row>
    <row r="149" spans="1:5" ht="12.75">
      <c r="A149" s="20"/>
      <c r="B149" s="19"/>
      <c r="C149" s="2"/>
      <c r="D149" s="3"/>
      <c r="E149" s="3"/>
    </row>
    <row r="150" spans="1:5" ht="12.75">
      <c r="A150" s="20"/>
      <c r="B150" s="19"/>
      <c r="C150" s="2"/>
      <c r="D150" s="3"/>
      <c r="E150" s="3"/>
    </row>
    <row r="151" spans="1:5" ht="12.75">
      <c r="A151" s="20"/>
      <c r="B151" s="19"/>
      <c r="C151" s="2"/>
      <c r="D151" s="3"/>
      <c r="E151" s="3"/>
    </row>
    <row r="152" spans="1:5" ht="12.75">
      <c r="A152" s="20"/>
      <c r="B152" s="19"/>
      <c r="C152" s="2"/>
      <c r="D152" s="3"/>
      <c r="E152" s="3"/>
    </row>
    <row r="153" spans="1:5" ht="12.75">
      <c r="A153" s="20"/>
      <c r="B153" s="19"/>
      <c r="C153" s="2"/>
      <c r="D153" s="3"/>
      <c r="E153" s="3"/>
    </row>
    <row r="154" spans="1:5" ht="12.75">
      <c r="A154" s="20"/>
      <c r="B154" s="19"/>
      <c r="C154" s="2"/>
      <c r="D154" s="3"/>
      <c r="E154" s="3"/>
    </row>
    <row r="155" spans="1:5" ht="12.75">
      <c r="A155" s="20"/>
      <c r="B155" s="19"/>
      <c r="C155" s="2"/>
      <c r="D155" s="3"/>
      <c r="E155" s="3"/>
    </row>
    <row r="156" spans="1:5" ht="12.75">
      <c r="A156" s="20"/>
      <c r="B156" s="19"/>
      <c r="C156" s="2"/>
      <c r="D156" s="3"/>
      <c r="E156" s="3"/>
    </row>
    <row r="157" spans="1:5" ht="12.75">
      <c r="A157" s="20"/>
      <c r="B157" s="19"/>
      <c r="C157" s="2"/>
      <c r="D157" s="3"/>
      <c r="E157" s="3"/>
    </row>
    <row r="158" spans="1:5" ht="12.75">
      <c r="A158" s="20"/>
      <c r="B158" s="19"/>
      <c r="C158" s="2"/>
      <c r="D158" s="3"/>
      <c r="E158" s="3"/>
    </row>
    <row r="159" spans="1:5" ht="12.75">
      <c r="A159" s="20"/>
      <c r="B159" s="19"/>
      <c r="C159" s="2"/>
      <c r="D159" s="3"/>
      <c r="E159" s="3"/>
    </row>
    <row r="160" spans="1:5" ht="12.75">
      <c r="A160" s="20"/>
      <c r="B160" s="19"/>
      <c r="C160" s="2"/>
      <c r="D160" s="3"/>
      <c r="E160" s="3"/>
    </row>
    <row r="161" spans="1:5" ht="12.75">
      <c r="A161" s="20"/>
      <c r="B161" s="19"/>
      <c r="C161" s="2"/>
      <c r="D161" s="3"/>
      <c r="E161" s="3"/>
    </row>
    <row r="162" spans="1:5" ht="12.75">
      <c r="A162" s="20"/>
      <c r="B162" s="19"/>
      <c r="C162" s="2"/>
      <c r="D162" s="3"/>
      <c r="E162" s="3"/>
    </row>
    <row r="163" spans="1:5" ht="12.75">
      <c r="A163" s="20"/>
      <c r="B163" s="19"/>
      <c r="C163" s="2"/>
      <c r="D163" s="3"/>
      <c r="E163" s="3"/>
    </row>
    <row r="164" spans="1:5" ht="12.75">
      <c r="A164" s="20"/>
      <c r="B164" s="19"/>
      <c r="C164" s="2"/>
      <c r="D164" s="3"/>
      <c r="E164" s="3"/>
    </row>
    <row r="165" spans="1:5" ht="12.75">
      <c r="A165" s="20"/>
      <c r="B165" s="19"/>
      <c r="C165" s="2"/>
      <c r="D165" s="3"/>
      <c r="E165" s="3"/>
    </row>
    <row r="166" spans="1:5" ht="12.75">
      <c r="A166" s="20"/>
      <c r="B166" s="19"/>
      <c r="C166" s="2"/>
      <c r="D166" s="3"/>
      <c r="E166" s="3"/>
    </row>
    <row r="167" spans="1:5" ht="12.75">
      <c r="A167" s="20"/>
      <c r="B167" s="19"/>
      <c r="C167" s="2"/>
      <c r="D167" s="3"/>
      <c r="E167" s="3"/>
    </row>
    <row r="168" spans="1:5" ht="12.75">
      <c r="A168" s="20"/>
      <c r="B168" s="19"/>
      <c r="C168" s="2"/>
      <c r="D168" s="3"/>
      <c r="E168" s="3"/>
    </row>
    <row r="169" spans="1:5" ht="12.75">
      <c r="A169" s="20"/>
      <c r="B169" s="19"/>
      <c r="C169" s="2"/>
      <c r="D169" s="3"/>
      <c r="E169" s="3"/>
    </row>
    <row r="170" spans="1:5" ht="12.75">
      <c r="A170" s="20"/>
      <c r="B170" s="19"/>
      <c r="C170" s="2"/>
      <c r="D170" s="3"/>
      <c r="E170" s="3"/>
    </row>
    <row r="171" spans="1:5" ht="12.75">
      <c r="A171" s="20"/>
      <c r="B171" s="19"/>
      <c r="C171" s="2"/>
      <c r="D171" s="3"/>
      <c r="E171" s="3"/>
    </row>
    <row r="172" spans="1:5" ht="12.75">
      <c r="A172" s="20"/>
      <c r="B172" s="19"/>
      <c r="C172" s="2"/>
      <c r="D172" s="3"/>
      <c r="E172" s="3"/>
    </row>
    <row r="173" spans="1:5" ht="12.75">
      <c r="A173" s="20"/>
      <c r="B173" s="19"/>
      <c r="C173" s="2"/>
      <c r="D173" s="3"/>
      <c r="E173" s="3"/>
    </row>
    <row r="174" spans="1:5" ht="12.75">
      <c r="A174" s="20"/>
      <c r="B174" s="19"/>
      <c r="C174" s="2"/>
      <c r="D174" s="3"/>
      <c r="E174" s="3"/>
    </row>
    <row r="175" spans="1:5" ht="12.75">
      <c r="A175" s="20"/>
      <c r="B175" s="19"/>
      <c r="C175" s="2"/>
      <c r="D175" s="3"/>
      <c r="E175" s="3"/>
    </row>
    <row r="176" spans="1:5" ht="12.75">
      <c r="A176" s="20"/>
      <c r="B176" s="19"/>
      <c r="C176" s="2"/>
      <c r="D176" s="3"/>
      <c r="E176" s="3"/>
    </row>
    <row r="177" spans="1:5" ht="12.75">
      <c r="A177" s="20"/>
      <c r="B177" s="19"/>
      <c r="C177" s="2"/>
      <c r="D177" s="3"/>
      <c r="E177" s="3"/>
    </row>
    <row r="178" spans="1:5" ht="12.75">
      <c r="A178" s="20"/>
      <c r="B178" s="19"/>
      <c r="C178" s="2"/>
      <c r="D178" s="3"/>
      <c r="E178" s="3"/>
    </row>
    <row r="179" spans="1:5" ht="12.75">
      <c r="A179" s="20"/>
      <c r="B179" s="19"/>
      <c r="C179" s="2"/>
      <c r="D179" s="3"/>
      <c r="E179" s="3"/>
    </row>
    <row r="180" spans="1:5" ht="12.75">
      <c r="A180" s="20"/>
      <c r="B180" s="19"/>
      <c r="C180" s="2"/>
      <c r="D180" s="3"/>
      <c r="E180" s="3"/>
    </row>
    <row r="181" spans="1:5" ht="12.75">
      <c r="A181" s="20"/>
      <c r="B181" s="19"/>
      <c r="C181" s="2"/>
      <c r="D181" s="3"/>
      <c r="E181" s="3"/>
    </row>
    <row r="182" spans="1:5" ht="12.75">
      <c r="A182" s="20"/>
      <c r="B182" s="19"/>
      <c r="C182" s="2"/>
      <c r="D182" s="3"/>
      <c r="E182" s="3"/>
    </row>
    <row r="183" spans="1:5" ht="12.75">
      <c r="A183" s="20"/>
      <c r="B183" s="19"/>
      <c r="C183" s="2"/>
      <c r="D183" s="3"/>
      <c r="E183" s="3"/>
    </row>
    <row r="184" spans="1:5" ht="12.75">
      <c r="A184" s="20"/>
      <c r="B184" s="19"/>
      <c r="C184" s="2"/>
      <c r="D184" s="3"/>
      <c r="E184" s="3"/>
    </row>
    <row r="185" spans="1:5" ht="12.75">
      <c r="A185" s="20"/>
      <c r="B185" s="19"/>
      <c r="C185" s="2"/>
      <c r="D185" s="3"/>
      <c r="E185" s="3"/>
    </row>
    <row r="186" spans="1:5" ht="12.75">
      <c r="A186" s="20"/>
      <c r="B186" s="19"/>
      <c r="C186" s="2"/>
      <c r="D186" s="3"/>
      <c r="E186" s="3"/>
    </row>
    <row r="187" spans="1:5" ht="12.75">
      <c r="A187" s="20"/>
      <c r="B187" s="19"/>
      <c r="C187" s="2"/>
      <c r="D187" s="3"/>
      <c r="E187" s="3"/>
    </row>
    <row r="188" spans="1:5" ht="12.75">
      <c r="A188" s="20"/>
      <c r="B188" s="19"/>
      <c r="C188" s="2"/>
      <c r="D188" s="3"/>
      <c r="E188" s="3"/>
    </row>
  </sheetData>
  <sheetProtection/>
  <mergeCells count="3">
    <mergeCell ref="A2:D2"/>
    <mergeCell ref="A3:D3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88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4.25390625" style="5" customWidth="1"/>
    <col min="2" max="2" width="45.75390625" style="5" customWidth="1"/>
    <col min="3" max="3" width="21.75390625" style="25" customWidth="1"/>
    <col min="4" max="4" width="10.375" style="4" customWidth="1"/>
    <col min="5" max="6" width="9.125" style="4" customWidth="1"/>
    <col min="7" max="7" width="44.75390625" style="4" customWidth="1"/>
    <col min="8" max="17" width="9.125" style="4" customWidth="1"/>
    <col min="18" max="18" width="20.375" style="4" customWidth="1"/>
    <col min="19" max="24" width="9.125" style="4" customWidth="1"/>
    <col min="25" max="16384" width="9.125" style="5" customWidth="1"/>
  </cols>
  <sheetData>
    <row r="1" spans="1:5" ht="14.25" customHeight="1">
      <c r="A1" s="1"/>
      <c r="B1" s="1"/>
      <c r="C1" s="2"/>
      <c r="D1" s="3"/>
      <c r="E1" s="3"/>
    </row>
    <row r="2" spans="1:5" ht="14.25" customHeight="1">
      <c r="A2" s="46" t="s">
        <v>9</v>
      </c>
      <c r="B2" s="46"/>
      <c r="C2" s="46"/>
      <c r="D2" s="46"/>
      <c r="E2" s="3"/>
    </row>
    <row r="3" spans="1:5" ht="14.25" customHeight="1">
      <c r="A3" s="46" t="s">
        <v>30</v>
      </c>
      <c r="B3" s="46"/>
      <c r="C3" s="46"/>
      <c r="D3" s="46"/>
      <c r="E3" s="3"/>
    </row>
    <row r="4" spans="1:5" ht="14.25" customHeight="1" thickBot="1">
      <c r="A4" s="6"/>
      <c r="B4" s="6"/>
      <c r="C4" s="28"/>
      <c r="D4" s="3"/>
      <c r="E4" s="3"/>
    </row>
    <row r="5" spans="1:5" s="8" customFormat="1" ht="24" customHeight="1">
      <c r="A5" s="30" t="s">
        <v>0</v>
      </c>
      <c r="B5" s="29" t="s">
        <v>1</v>
      </c>
      <c r="C5" s="29" t="s">
        <v>14</v>
      </c>
      <c r="D5" s="37" t="s">
        <v>11</v>
      </c>
      <c r="E5" s="7"/>
    </row>
    <row r="6" spans="1:5" ht="12.75">
      <c r="A6" s="12" t="s">
        <v>2</v>
      </c>
      <c r="B6" s="32" t="s">
        <v>13</v>
      </c>
      <c r="C6" s="11">
        <f>6988348564.68/1000</f>
        <v>6988348.564680001</v>
      </c>
      <c r="D6" s="40">
        <f aca="true" t="shared" si="0" ref="D6:D12">C6/$C$12*100</f>
        <v>99.6005613106591</v>
      </c>
      <c r="E6" s="3"/>
    </row>
    <row r="7" spans="1:18" ht="12.75">
      <c r="A7" s="9"/>
      <c r="B7" s="26" t="s">
        <v>21</v>
      </c>
      <c r="C7" s="36">
        <f>(2845093516.73+3054692002.94)/1000</f>
        <v>5899785.51967</v>
      </c>
      <c r="D7" s="42">
        <f t="shared" si="0"/>
        <v>84.08595305928877</v>
      </c>
      <c r="E7" s="3"/>
      <c r="R7" s="10"/>
    </row>
    <row r="8" spans="1:18" ht="12.75">
      <c r="A8" s="9"/>
      <c r="B8" s="27" t="s">
        <v>5</v>
      </c>
      <c r="C8" s="36">
        <f>1037290243.43/1000</f>
        <v>1037290.2434299999</v>
      </c>
      <c r="D8" s="42">
        <f t="shared" si="0"/>
        <v>14.783849078430883</v>
      </c>
      <c r="E8" s="3"/>
      <c r="R8" s="10"/>
    </row>
    <row r="9" spans="1:18" ht="12.75">
      <c r="A9" s="9"/>
      <c r="B9" s="27" t="s">
        <v>19</v>
      </c>
      <c r="C9" s="36">
        <f>8585063.68/1000</f>
        <v>8585.06368</v>
      </c>
      <c r="D9" s="42">
        <f t="shared" si="0"/>
        <v>0.12235754320232693</v>
      </c>
      <c r="E9" s="3"/>
      <c r="R9" s="10"/>
    </row>
    <row r="10" spans="1:18" ht="12.75">
      <c r="A10" s="9"/>
      <c r="B10" s="27" t="s">
        <v>15</v>
      </c>
      <c r="C10" s="36">
        <f>C6-C7-C8-C9</f>
        <v>42687.73790000055</v>
      </c>
      <c r="D10" s="42">
        <f t="shared" si="0"/>
        <v>0.6084016297371165</v>
      </c>
      <c r="E10" s="3"/>
      <c r="R10" s="10"/>
    </row>
    <row r="11" spans="1:5" ht="13.5" customHeight="1">
      <c r="A11" s="12" t="s">
        <v>3</v>
      </c>
      <c r="B11" s="33" t="s">
        <v>16</v>
      </c>
      <c r="C11" s="11">
        <f>28026115.06/1000</f>
        <v>28026.11506</v>
      </c>
      <c r="D11" s="40">
        <f t="shared" si="0"/>
        <v>0.39943868934089677</v>
      </c>
      <c r="E11" s="3"/>
    </row>
    <row r="12" spans="1:5" ht="13.5" thickBot="1">
      <c r="A12" s="34" t="s">
        <v>6</v>
      </c>
      <c r="B12" s="35" t="s">
        <v>10</v>
      </c>
      <c r="C12" s="38">
        <f>C6+C11</f>
        <v>7016374.6797400005</v>
      </c>
      <c r="D12" s="41">
        <f t="shared" si="0"/>
        <v>100</v>
      </c>
      <c r="E12" s="3"/>
    </row>
    <row r="13" spans="1:5" ht="14.25" customHeight="1">
      <c r="A13" s="13"/>
      <c r="B13" s="14"/>
      <c r="C13" s="2"/>
      <c r="D13" s="3"/>
      <c r="E13" s="3"/>
    </row>
    <row r="14" spans="1:5" ht="14.25" customHeight="1">
      <c r="A14" s="13"/>
      <c r="B14" s="14"/>
      <c r="C14" s="2"/>
      <c r="D14" s="3"/>
      <c r="E14" s="3"/>
    </row>
    <row r="15" spans="1:5" ht="14.25" customHeight="1">
      <c r="A15" s="13"/>
      <c r="B15" s="14"/>
      <c r="C15" s="2"/>
      <c r="D15" s="3"/>
      <c r="E15" s="3"/>
    </row>
    <row r="16" spans="1:5" ht="14.25" customHeight="1">
      <c r="A16" s="13"/>
      <c r="B16" s="14"/>
      <c r="C16" s="2"/>
      <c r="D16" s="3"/>
      <c r="E16" s="3"/>
    </row>
    <row r="17" spans="1:5" ht="14.25" customHeight="1">
      <c r="A17" s="13"/>
      <c r="B17" s="14"/>
      <c r="C17" s="2"/>
      <c r="D17" s="3"/>
      <c r="E17" s="3"/>
    </row>
    <row r="18" spans="1:5" ht="14.25" customHeight="1">
      <c r="A18" s="45" t="s">
        <v>25</v>
      </c>
      <c r="B18" s="45"/>
      <c r="C18" s="5"/>
      <c r="D18" s="31" t="s">
        <v>26</v>
      </c>
      <c r="E18" s="3"/>
    </row>
    <row r="19" spans="1:5" ht="14.25" customHeight="1">
      <c r="A19" s="13"/>
      <c r="C19" s="2"/>
      <c r="D19" s="3"/>
      <c r="E19" s="3"/>
    </row>
    <row r="20" spans="1:5" ht="14.25" customHeight="1">
      <c r="A20" s="15"/>
      <c r="B20" s="15"/>
      <c r="C20" s="16"/>
      <c r="D20" s="17"/>
      <c r="E20" s="17"/>
    </row>
    <row r="21" spans="1:5" ht="14.25" customHeight="1">
      <c r="A21" s="18"/>
      <c r="B21" s="18"/>
      <c r="C21" s="2"/>
      <c r="D21" s="3"/>
      <c r="E21" s="3"/>
    </row>
    <row r="22" spans="1:5" ht="14.25" customHeight="1">
      <c r="A22" s="18"/>
      <c r="B22" s="18"/>
      <c r="C22" s="2"/>
      <c r="D22" s="3"/>
      <c r="E22" s="3"/>
    </row>
    <row r="23" spans="3:24" s="21" customFormat="1" ht="14.25" customHeight="1">
      <c r="C23" s="22"/>
      <c r="D23" s="23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7" ht="14.25" customHeight="1">
      <c r="A24" s="18"/>
      <c r="B24" s="18"/>
      <c r="C24" s="2"/>
      <c r="E24" s="3"/>
      <c r="G24" s="44"/>
    </row>
    <row r="25" spans="1:7" ht="14.25" customHeight="1">
      <c r="A25" s="18"/>
      <c r="B25" s="18"/>
      <c r="C25" s="2"/>
      <c r="D25" s="3"/>
      <c r="E25" s="3"/>
      <c r="G25" s="43"/>
    </row>
    <row r="26" spans="1:5" ht="14.25" customHeight="1">
      <c r="A26" s="20"/>
      <c r="B26" s="19"/>
      <c r="C26" s="2"/>
      <c r="D26" s="3"/>
      <c r="E26" s="3"/>
    </row>
    <row r="27" spans="1:5" ht="14.25" customHeight="1">
      <c r="A27" s="20"/>
      <c r="B27" s="19"/>
      <c r="C27" s="2"/>
      <c r="D27" s="3"/>
      <c r="E27" s="3"/>
    </row>
    <row r="28" spans="1:5" ht="14.25" customHeight="1">
      <c r="A28" s="20"/>
      <c r="B28" s="19"/>
      <c r="C28" s="2"/>
      <c r="D28" s="3"/>
      <c r="E28" s="3"/>
    </row>
    <row r="29" spans="1:5" ht="14.25" customHeight="1">
      <c r="A29" s="20"/>
      <c r="B29" s="19"/>
      <c r="C29" s="2"/>
      <c r="D29" s="3"/>
      <c r="E29" s="3"/>
    </row>
    <row r="30" spans="1:5" ht="14.25" customHeight="1">
      <c r="A30" s="20"/>
      <c r="B30" s="19"/>
      <c r="C30" s="2"/>
      <c r="D30" s="3"/>
      <c r="E30" s="3"/>
    </row>
    <row r="31" spans="1:5" ht="14.25" customHeight="1">
      <c r="A31" s="20"/>
      <c r="B31" s="19"/>
      <c r="C31" s="2"/>
      <c r="D31" s="3"/>
      <c r="E31" s="3"/>
    </row>
    <row r="32" spans="1:5" ht="14.25" customHeight="1">
      <c r="A32" s="20"/>
      <c r="B32" s="19"/>
      <c r="C32" s="2"/>
      <c r="D32" s="3"/>
      <c r="E32" s="3"/>
    </row>
    <row r="33" spans="1:5" ht="14.25" customHeight="1">
      <c r="A33" s="20"/>
      <c r="B33" s="19"/>
      <c r="C33" s="2"/>
      <c r="D33" s="3"/>
      <c r="E33" s="3"/>
    </row>
    <row r="34" spans="1:5" ht="14.25" customHeight="1">
      <c r="A34" s="20"/>
      <c r="B34" s="19"/>
      <c r="C34" s="2"/>
      <c r="D34" s="3"/>
      <c r="E34" s="3"/>
    </row>
    <row r="35" spans="1:5" ht="14.25" customHeight="1">
      <c r="A35" s="20"/>
      <c r="B35" s="19"/>
      <c r="C35" s="2"/>
      <c r="D35" s="3"/>
      <c r="E35" s="3"/>
    </row>
    <row r="36" spans="1:5" ht="14.25" customHeight="1">
      <c r="A36" s="20"/>
      <c r="B36" s="19"/>
      <c r="C36" s="2"/>
      <c r="D36" s="3"/>
      <c r="E36" s="3"/>
    </row>
    <row r="37" spans="1:5" ht="12.75">
      <c r="A37" s="20"/>
      <c r="B37" s="19"/>
      <c r="C37" s="2"/>
      <c r="D37" s="3"/>
      <c r="E37" s="3"/>
    </row>
    <row r="38" spans="1:5" ht="12.75">
      <c r="A38" s="20"/>
      <c r="B38" s="19"/>
      <c r="C38" s="2"/>
      <c r="D38" s="3"/>
      <c r="E38" s="3"/>
    </row>
    <row r="39" spans="1:5" ht="12.75">
      <c r="A39" s="20"/>
      <c r="B39" s="19"/>
      <c r="C39" s="2"/>
      <c r="D39" s="3"/>
      <c r="E39" s="3"/>
    </row>
    <row r="40" spans="1:5" ht="12.75">
      <c r="A40" s="20"/>
      <c r="B40" s="19"/>
      <c r="C40" s="2"/>
      <c r="D40" s="3"/>
      <c r="E40" s="3"/>
    </row>
    <row r="41" spans="1:5" ht="12.75">
      <c r="A41" s="20"/>
      <c r="B41" s="19"/>
      <c r="C41" s="2"/>
      <c r="D41" s="3"/>
      <c r="E41" s="3"/>
    </row>
    <row r="42" spans="1:5" ht="12.75">
      <c r="A42" s="20"/>
      <c r="B42" s="19"/>
      <c r="C42" s="2"/>
      <c r="D42" s="3"/>
      <c r="E42" s="3"/>
    </row>
    <row r="43" spans="1:5" ht="12.75">
      <c r="A43" s="20"/>
      <c r="B43" s="19"/>
      <c r="C43" s="2"/>
      <c r="D43" s="3"/>
      <c r="E43" s="3"/>
    </row>
    <row r="44" spans="1:5" ht="12.75">
      <c r="A44" s="20"/>
      <c r="B44" s="19"/>
      <c r="C44" s="2"/>
      <c r="D44" s="3"/>
      <c r="E44" s="3"/>
    </row>
    <row r="45" spans="1:5" ht="12.75">
      <c r="A45" s="20"/>
      <c r="B45" s="19"/>
      <c r="C45" s="2"/>
      <c r="D45" s="3"/>
      <c r="E45" s="3"/>
    </row>
    <row r="46" spans="1:5" ht="12.75">
      <c r="A46" s="20"/>
      <c r="B46" s="19"/>
      <c r="C46" s="2"/>
      <c r="D46" s="3"/>
      <c r="E46" s="3"/>
    </row>
    <row r="47" spans="1:5" ht="12.75">
      <c r="A47" s="20"/>
      <c r="B47" s="19"/>
      <c r="C47" s="2"/>
      <c r="D47" s="3"/>
      <c r="E47" s="3"/>
    </row>
    <row r="48" spans="1:5" ht="12.75">
      <c r="A48" s="20"/>
      <c r="B48" s="19"/>
      <c r="C48" s="2"/>
      <c r="D48" s="3"/>
      <c r="E48" s="3"/>
    </row>
    <row r="49" spans="1:5" ht="12.75">
      <c r="A49" s="20"/>
      <c r="B49" s="19"/>
      <c r="C49" s="2"/>
      <c r="D49" s="3"/>
      <c r="E49" s="3"/>
    </row>
    <row r="50" spans="1:5" ht="12.75">
      <c r="A50" s="20"/>
      <c r="B50" s="19"/>
      <c r="C50" s="2"/>
      <c r="D50" s="3"/>
      <c r="E50" s="3"/>
    </row>
    <row r="51" spans="1:5" ht="12.75">
      <c r="A51" s="20"/>
      <c r="B51" s="19"/>
      <c r="C51" s="2"/>
      <c r="D51" s="3"/>
      <c r="E51" s="3"/>
    </row>
    <row r="52" spans="1:5" ht="12.75">
      <c r="A52" s="20"/>
      <c r="B52" s="19"/>
      <c r="C52" s="2"/>
      <c r="D52" s="3"/>
      <c r="E52" s="3"/>
    </row>
    <row r="53" spans="1:5" ht="12.75">
      <c r="A53" s="20"/>
      <c r="B53" s="19"/>
      <c r="C53" s="2"/>
      <c r="D53" s="3"/>
      <c r="E53" s="3"/>
    </row>
    <row r="54" spans="1:5" ht="12.75">
      <c r="A54" s="20"/>
      <c r="B54" s="19"/>
      <c r="C54" s="2"/>
      <c r="D54" s="3"/>
      <c r="E54" s="3"/>
    </row>
    <row r="55" spans="1:5" ht="12.75">
      <c r="A55" s="20"/>
      <c r="B55" s="19"/>
      <c r="C55" s="2"/>
      <c r="D55" s="3"/>
      <c r="E55" s="3"/>
    </row>
    <row r="56" spans="1:5" ht="12.75">
      <c r="A56" s="20"/>
      <c r="B56" s="19"/>
      <c r="C56" s="2"/>
      <c r="D56" s="3"/>
      <c r="E56" s="3"/>
    </row>
    <row r="57" spans="1:5" ht="12.75">
      <c r="A57" s="20"/>
      <c r="B57" s="19"/>
      <c r="C57" s="2"/>
      <c r="D57" s="3"/>
      <c r="E57" s="3"/>
    </row>
    <row r="58" spans="1:5" ht="12.75">
      <c r="A58" s="20"/>
      <c r="B58" s="19"/>
      <c r="C58" s="2"/>
      <c r="D58" s="3"/>
      <c r="E58" s="3"/>
    </row>
    <row r="59" spans="1:5" ht="12.75">
      <c r="A59" s="20"/>
      <c r="B59" s="19"/>
      <c r="C59" s="2"/>
      <c r="D59" s="3"/>
      <c r="E59" s="3"/>
    </row>
    <row r="60" spans="1:5" ht="12.75">
      <c r="A60" s="20"/>
      <c r="B60" s="19"/>
      <c r="C60" s="2"/>
      <c r="D60" s="3"/>
      <c r="E60" s="3"/>
    </row>
    <row r="61" spans="1:5" ht="12.75">
      <c r="A61" s="20"/>
      <c r="B61" s="19"/>
      <c r="C61" s="2"/>
      <c r="D61" s="3"/>
      <c r="E61" s="3"/>
    </row>
    <row r="62" spans="1:5" ht="12.75">
      <c r="A62" s="20"/>
      <c r="B62" s="19"/>
      <c r="C62" s="2"/>
      <c r="D62" s="3"/>
      <c r="E62" s="3"/>
    </row>
    <row r="63" spans="1:5" ht="12.75">
      <c r="A63" s="20"/>
      <c r="B63" s="19"/>
      <c r="C63" s="2"/>
      <c r="D63" s="3"/>
      <c r="E63" s="3"/>
    </row>
    <row r="64" spans="1:5" ht="12.75">
      <c r="A64" s="20"/>
      <c r="B64" s="19"/>
      <c r="C64" s="2"/>
      <c r="D64" s="3"/>
      <c r="E64" s="3"/>
    </row>
    <row r="65" spans="1:5" ht="12.75">
      <c r="A65" s="20"/>
      <c r="B65" s="19"/>
      <c r="C65" s="2"/>
      <c r="D65" s="3"/>
      <c r="E65" s="3"/>
    </row>
    <row r="66" spans="1:5" ht="12.75">
      <c r="A66" s="20"/>
      <c r="B66" s="19"/>
      <c r="C66" s="2"/>
      <c r="D66" s="3"/>
      <c r="E66" s="3"/>
    </row>
    <row r="67" spans="1:5" ht="12.75">
      <c r="A67" s="20"/>
      <c r="B67" s="19"/>
      <c r="C67" s="2"/>
      <c r="D67" s="3"/>
      <c r="E67" s="3"/>
    </row>
    <row r="68" spans="1:5" ht="12.75">
      <c r="A68" s="20"/>
      <c r="B68" s="19"/>
      <c r="C68" s="2"/>
      <c r="D68" s="3"/>
      <c r="E68" s="3"/>
    </row>
    <row r="69" spans="1:5" ht="12.75">
      <c r="A69" s="20"/>
      <c r="B69" s="19"/>
      <c r="C69" s="2"/>
      <c r="D69" s="3"/>
      <c r="E69" s="3"/>
    </row>
    <row r="70" spans="1:5" ht="12.75">
      <c r="A70" s="20"/>
      <c r="B70" s="19"/>
      <c r="C70" s="2"/>
      <c r="D70" s="3"/>
      <c r="E70" s="3"/>
    </row>
    <row r="71" spans="1:5" ht="12.75">
      <c r="A71" s="20"/>
      <c r="B71" s="19"/>
      <c r="C71" s="2"/>
      <c r="D71" s="3"/>
      <c r="E71" s="3"/>
    </row>
    <row r="72" spans="1:5" ht="12.75">
      <c r="A72" s="20"/>
      <c r="B72" s="19"/>
      <c r="C72" s="2"/>
      <c r="D72" s="3"/>
      <c r="E72" s="3"/>
    </row>
    <row r="73" spans="1:5" ht="12.75">
      <c r="A73" s="20"/>
      <c r="B73" s="19"/>
      <c r="C73" s="2"/>
      <c r="D73" s="3"/>
      <c r="E73" s="3"/>
    </row>
    <row r="74" spans="1:5" ht="12.75">
      <c r="A74" s="20"/>
      <c r="B74" s="19"/>
      <c r="C74" s="2"/>
      <c r="D74" s="3"/>
      <c r="E74" s="3"/>
    </row>
    <row r="75" spans="1:5" ht="12.75">
      <c r="A75" s="20"/>
      <c r="B75" s="19"/>
      <c r="C75" s="2"/>
      <c r="D75" s="3"/>
      <c r="E75" s="3"/>
    </row>
    <row r="76" spans="1:5" ht="12.75">
      <c r="A76" s="20"/>
      <c r="B76" s="19"/>
      <c r="C76" s="2"/>
      <c r="D76" s="3"/>
      <c r="E76" s="3"/>
    </row>
    <row r="77" spans="1:5" ht="12.75">
      <c r="A77" s="20"/>
      <c r="B77" s="19"/>
      <c r="C77" s="2"/>
      <c r="D77" s="3"/>
      <c r="E77" s="3"/>
    </row>
    <row r="78" spans="1:5" ht="12.75">
      <c r="A78" s="20"/>
      <c r="B78" s="19"/>
      <c r="C78" s="2"/>
      <c r="D78" s="3"/>
      <c r="E78" s="3"/>
    </row>
    <row r="79" spans="1:5" ht="12.75">
      <c r="A79" s="20"/>
      <c r="B79" s="19"/>
      <c r="C79" s="2"/>
      <c r="D79" s="3"/>
      <c r="E79" s="3"/>
    </row>
    <row r="80" spans="1:5" ht="12.75">
      <c r="A80" s="20"/>
      <c r="B80" s="19"/>
      <c r="C80" s="2"/>
      <c r="D80" s="3"/>
      <c r="E80" s="3"/>
    </row>
    <row r="81" spans="1:5" ht="12.75">
      <c r="A81" s="20"/>
      <c r="B81" s="19"/>
      <c r="C81" s="2"/>
      <c r="D81" s="3"/>
      <c r="E81" s="3"/>
    </row>
    <row r="82" spans="1:5" ht="12.75">
      <c r="A82" s="20"/>
      <c r="B82" s="19"/>
      <c r="C82" s="2"/>
      <c r="D82" s="3"/>
      <c r="E82" s="3"/>
    </row>
    <row r="83" spans="1:5" ht="12.75">
      <c r="A83" s="20"/>
      <c r="B83" s="19"/>
      <c r="C83" s="2"/>
      <c r="D83" s="3"/>
      <c r="E83" s="3"/>
    </row>
    <row r="84" spans="1:5" ht="12.75">
      <c r="A84" s="20"/>
      <c r="B84" s="19"/>
      <c r="C84" s="2"/>
      <c r="D84" s="3"/>
      <c r="E84" s="3"/>
    </row>
    <row r="85" spans="1:5" ht="12.75">
      <c r="A85" s="20"/>
      <c r="B85" s="19"/>
      <c r="C85" s="2"/>
      <c r="D85" s="3"/>
      <c r="E85" s="3"/>
    </row>
    <row r="86" spans="1:5" ht="12.75">
      <c r="A86" s="20"/>
      <c r="B86" s="19"/>
      <c r="C86" s="2"/>
      <c r="D86" s="3"/>
      <c r="E86" s="3"/>
    </row>
    <row r="87" spans="1:5" ht="12.75">
      <c r="A87" s="20"/>
      <c r="B87" s="19"/>
      <c r="C87" s="2"/>
      <c r="D87" s="3"/>
      <c r="E87" s="3"/>
    </row>
    <row r="88" spans="1:5" ht="12.75">
      <c r="A88" s="20"/>
      <c r="B88" s="19"/>
      <c r="C88" s="2"/>
      <c r="D88" s="3"/>
      <c r="E88" s="3"/>
    </row>
    <row r="89" spans="1:5" ht="12.75">
      <c r="A89" s="20"/>
      <c r="B89" s="19"/>
      <c r="C89" s="2"/>
      <c r="D89" s="3"/>
      <c r="E89" s="3"/>
    </row>
    <row r="90" spans="1:5" ht="12.75">
      <c r="A90" s="20"/>
      <c r="B90" s="19"/>
      <c r="C90" s="2"/>
      <c r="D90" s="3"/>
      <c r="E90" s="3"/>
    </row>
    <row r="91" spans="1:5" ht="12.75">
      <c r="A91" s="20"/>
      <c r="B91" s="19"/>
      <c r="C91" s="2"/>
      <c r="D91" s="3"/>
      <c r="E91" s="3"/>
    </row>
    <row r="92" spans="1:5" ht="12.75">
      <c r="A92" s="20"/>
      <c r="B92" s="19"/>
      <c r="C92" s="2"/>
      <c r="D92" s="3"/>
      <c r="E92" s="3"/>
    </row>
    <row r="93" spans="1:5" ht="12.75">
      <c r="A93" s="20"/>
      <c r="B93" s="19"/>
      <c r="C93" s="2"/>
      <c r="D93" s="3"/>
      <c r="E93" s="3"/>
    </row>
    <row r="94" spans="1:5" ht="12.75">
      <c r="A94" s="20"/>
      <c r="B94" s="19"/>
      <c r="C94" s="2"/>
      <c r="D94" s="3"/>
      <c r="E94" s="3"/>
    </row>
    <row r="95" spans="1:5" ht="12.75">
      <c r="A95" s="20"/>
      <c r="B95" s="19"/>
      <c r="C95" s="2"/>
      <c r="D95" s="3"/>
      <c r="E95" s="3"/>
    </row>
    <row r="96" spans="1:5" ht="12.75">
      <c r="A96" s="20"/>
      <c r="B96" s="19"/>
      <c r="C96" s="2"/>
      <c r="D96" s="3"/>
      <c r="E96" s="3"/>
    </row>
    <row r="97" spans="1:5" ht="12.75">
      <c r="A97" s="20"/>
      <c r="B97" s="19"/>
      <c r="C97" s="2"/>
      <c r="D97" s="3"/>
      <c r="E97" s="3"/>
    </row>
    <row r="98" spans="1:5" ht="12.75">
      <c r="A98" s="20"/>
      <c r="B98" s="19"/>
      <c r="C98" s="2"/>
      <c r="D98" s="3"/>
      <c r="E98" s="3"/>
    </row>
    <row r="99" spans="1:5" ht="12.75">
      <c r="A99" s="20"/>
      <c r="B99" s="19"/>
      <c r="C99" s="2"/>
      <c r="D99" s="3"/>
      <c r="E99" s="3"/>
    </row>
    <row r="100" spans="1:5" ht="12.75">
      <c r="A100" s="20"/>
      <c r="B100" s="19"/>
      <c r="C100" s="2"/>
      <c r="D100" s="3"/>
      <c r="E100" s="3"/>
    </row>
    <row r="101" spans="1:5" ht="12.75">
      <c r="A101" s="20"/>
      <c r="B101" s="19"/>
      <c r="C101" s="2"/>
      <c r="D101" s="3"/>
      <c r="E101" s="3"/>
    </row>
    <row r="102" spans="1:5" ht="12.75">
      <c r="A102" s="20"/>
      <c r="B102" s="19"/>
      <c r="C102" s="2"/>
      <c r="D102" s="3"/>
      <c r="E102" s="3"/>
    </row>
    <row r="103" spans="1:5" ht="12.75">
      <c r="A103" s="20"/>
      <c r="B103" s="19"/>
      <c r="C103" s="2"/>
      <c r="D103" s="3"/>
      <c r="E103" s="3"/>
    </row>
    <row r="104" spans="1:5" ht="12.75">
      <c r="A104" s="20"/>
      <c r="B104" s="19"/>
      <c r="C104" s="2"/>
      <c r="D104" s="3"/>
      <c r="E104" s="3"/>
    </row>
    <row r="105" spans="1:5" ht="12.75">
      <c r="A105" s="20"/>
      <c r="B105" s="19"/>
      <c r="C105" s="2"/>
      <c r="D105" s="3"/>
      <c r="E105" s="3"/>
    </row>
    <row r="106" spans="1:5" ht="12.75">
      <c r="A106" s="20"/>
      <c r="B106" s="19"/>
      <c r="C106" s="2"/>
      <c r="D106" s="3"/>
      <c r="E106" s="3"/>
    </row>
    <row r="107" spans="1:5" ht="12.75">
      <c r="A107" s="20"/>
      <c r="B107" s="19"/>
      <c r="C107" s="2"/>
      <c r="D107" s="3"/>
      <c r="E107" s="3"/>
    </row>
    <row r="108" spans="1:5" ht="12.75">
      <c r="A108" s="20"/>
      <c r="B108" s="19"/>
      <c r="C108" s="2"/>
      <c r="D108" s="3"/>
      <c r="E108" s="3"/>
    </row>
    <row r="109" spans="1:5" ht="12.75">
      <c r="A109" s="20"/>
      <c r="B109" s="19"/>
      <c r="C109" s="2"/>
      <c r="D109" s="3"/>
      <c r="E109" s="3"/>
    </row>
    <row r="110" spans="1:5" ht="12.75">
      <c r="A110" s="20"/>
      <c r="B110" s="19"/>
      <c r="C110" s="2"/>
      <c r="D110" s="3"/>
      <c r="E110" s="3"/>
    </row>
    <row r="111" spans="1:5" ht="12.75">
      <c r="A111" s="20"/>
      <c r="B111" s="19"/>
      <c r="C111" s="2"/>
      <c r="D111" s="3"/>
      <c r="E111" s="3"/>
    </row>
    <row r="112" spans="1:5" ht="12.75">
      <c r="A112" s="20"/>
      <c r="B112" s="19"/>
      <c r="C112" s="2"/>
      <c r="D112" s="3"/>
      <c r="E112" s="3"/>
    </row>
    <row r="113" spans="1:5" ht="12.75">
      <c r="A113" s="20"/>
      <c r="B113" s="19"/>
      <c r="C113" s="2"/>
      <c r="D113" s="3"/>
      <c r="E113" s="3"/>
    </row>
    <row r="114" spans="1:5" ht="12.75">
      <c r="A114" s="20"/>
      <c r="B114" s="19"/>
      <c r="C114" s="2"/>
      <c r="D114" s="3"/>
      <c r="E114" s="3"/>
    </row>
    <row r="115" spans="1:5" ht="12.75">
      <c r="A115" s="20"/>
      <c r="B115" s="19"/>
      <c r="C115" s="2"/>
      <c r="D115" s="3"/>
      <c r="E115" s="3"/>
    </row>
    <row r="116" spans="1:5" ht="12.75">
      <c r="A116" s="20"/>
      <c r="B116" s="19"/>
      <c r="C116" s="2"/>
      <c r="D116" s="3"/>
      <c r="E116" s="3"/>
    </row>
    <row r="117" spans="1:5" ht="12.75">
      <c r="A117" s="20"/>
      <c r="B117" s="19"/>
      <c r="C117" s="2"/>
      <c r="D117" s="3"/>
      <c r="E117" s="3"/>
    </row>
    <row r="118" spans="1:5" ht="12.75">
      <c r="A118" s="20"/>
      <c r="B118" s="19"/>
      <c r="C118" s="2"/>
      <c r="D118" s="3"/>
      <c r="E118" s="3"/>
    </row>
    <row r="119" spans="1:5" ht="12.75">
      <c r="A119" s="20"/>
      <c r="B119" s="19"/>
      <c r="C119" s="2"/>
      <c r="D119" s="3"/>
      <c r="E119" s="3"/>
    </row>
    <row r="120" spans="1:5" ht="12.75">
      <c r="A120" s="20"/>
      <c r="B120" s="19"/>
      <c r="C120" s="2"/>
      <c r="D120" s="3"/>
      <c r="E120" s="3"/>
    </row>
    <row r="121" spans="1:5" ht="12.75">
      <c r="A121" s="20"/>
      <c r="B121" s="19"/>
      <c r="C121" s="2"/>
      <c r="D121" s="3"/>
      <c r="E121" s="3"/>
    </row>
    <row r="122" spans="1:5" ht="12.75">
      <c r="A122" s="20"/>
      <c r="B122" s="19"/>
      <c r="C122" s="2"/>
      <c r="D122" s="3"/>
      <c r="E122" s="3"/>
    </row>
    <row r="123" spans="1:5" ht="12.75">
      <c r="A123" s="20"/>
      <c r="B123" s="19"/>
      <c r="C123" s="2"/>
      <c r="D123" s="3"/>
      <c r="E123" s="3"/>
    </row>
    <row r="124" spans="1:5" ht="12.75">
      <c r="A124" s="20"/>
      <c r="B124" s="19"/>
      <c r="C124" s="2"/>
      <c r="D124" s="3"/>
      <c r="E124" s="3"/>
    </row>
    <row r="125" spans="1:5" ht="12.75">
      <c r="A125" s="20"/>
      <c r="B125" s="19"/>
      <c r="C125" s="2"/>
      <c r="D125" s="3"/>
      <c r="E125" s="3"/>
    </row>
    <row r="126" spans="1:5" ht="12.75">
      <c r="A126" s="20"/>
      <c r="B126" s="19"/>
      <c r="C126" s="2"/>
      <c r="D126" s="3"/>
      <c r="E126" s="3"/>
    </row>
    <row r="127" spans="1:5" ht="12.75">
      <c r="A127" s="20"/>
      <c r="B127" s="19"/>
      <c r="C127" s="2"/>
      <c r="D127" s="3"/>
      <c r="E127" s="3"/>
    </row>
    <row r="128" spans="1:5" ht="12.75">
      <c r="A128" s="20"/>
      <c r="B128" s="19"/>
      <c r="C128" s="2"/>
      <c r="D128" s="3"/>
      <c r="E128" s="3"/>
    </row>
    <row r="129" spans="1:5" ht="12.75">
      <c r="A129" s="20"/>
      <c r="B129" s="19"/>
      <c r="C129" s="2"/>
      <c r="D129" s="3"/>
      <c r="E129" s="3"/>
    </row>
    <row r="130" spans="1:5" ht="12.75">
      <c r="A130" s="20"/>
      <c r="B130" s="19"/>
      <c r="C130" s="2"/>
      <c r="D130" s="3"/>
      <c r="E130" s="3"/>
    </row>
    <row r="131" spans="1:5" ht="12.75">
      <c r="A131" s="20"/>
      <c r="B131" s="19"/>
      <c r="C131" s="2"/>
      <c r="D131" s="3"/>
      <c r="E131" s="3"/>
    </row>
    <row r="132" spans="1:5" ht="12.75">
      <c r="A132" s="20"/>
      <c r="B132" s="19"/>
      <c r="C132" s="2"/>
      <c r="D132" s="3"/>
      <c r="E132" s="3"/>
    </row>
    <row r="133" spans="1:5" ht="12.75">
      <c r="A133" s="20"/>
      <c r="B133" s="19"/>
      <c r="C133" s="2"/>
      <c r="D133" s="3"/>
      <c r="E133" s="3"/>
    </row>
    <row r="134" spans="1:5" ht="12.75">
      <c r="A134" s="20"/>
      <c r="B134" s="19"/>
      <c r="C134" s="2"/>
      <c r="D134" s="3"/>
      <c r="E134" s="3"/>
    </row>
    <row r="135" spans="1:5" ht="12.75">
      <c r="A135" s="20"/>
      <c r="B135" s="19"/>
      <c r="C135" s="2"/>
      <c r="D135" s="3"/>
      <c r="E135" s="3"/>
    </row>
    <row r="136" spans="1:5" ht="12.75">
      <c r="A136" s="20"/>
      <c r="B136" s="19"/>
      <c r="C136" s="2"/>
      <c r="D136" s="3"/>
      <c r="E136" s="3"/>
    </row>
    <row r="137" spans="1:5" ht="12.75">
      <c r="A137" s="20"/>
      <c r="B137" s="19"/>
      <c r="C137" s="2"/>
      <c r="D137" s="3"/>
      <c r="E137" s="3"/>
    </row>
    <row r="138" spans="1:5" ht="12.75">
      <c r="A138" s="20"/>
      <c r="B138" s="19"/>
      <c r="C138" s="2"/>
      <c r="D138" s="3"/>
      <c r="E138" s="3"/>
    </row>
    <row r="139" spans="1:5" ht="12.75">
      <c r="A139" s="20"/>
      <c r="B139" s="19"/>
      <c r="C139" s="2"/>
      <c r="D139" s="3"/>
      <c r="E139" s="3"/>
    </row>
    <row r="140" spans="1:5" ht="12.75">
      <c r="A140" s="20"/>
      <c r="B140" s="19"/>
      <c r="C140" s="2"/>
      <c r="D140" s="3"/>
      <c r="E140" s="3"/>
    </row>
    <row r="141" spans="1:5" ht="12.75">
      <c r="A141" s="20"/>
      <c r="B141" s="19"/>
      <c r="C141" s="2"/>
      <c r="D141" s="3"/>
      <c r="E141" s="3"/>
    </row>
    <row r="142" spans="1:5" ht="12.75">
      <c r="A142" s="20"/>
      <c r="B142" s="19"/>
      <c r="C142" s="2"/>
      <c r="D142" s="3"/>
      <c r="E142" s="3"/>
    </row>
    <row r="143" spans="1:5" ht="12.75">
      <c r="A143" s="20"/>
      <c r="B143" s="19"/>
      <c r="C143" s="2"/>
      <c r="D143" s="3"/>
      <c r="E143" s="3"/>
    </row>
    <row r="144" spans="1:5" ht="12.75">
      <c r="A144" s="20"/>
      <c r="B144" s="19"/>
      <c r="C144" s="2"/>
      <c r="D144" s="3"/>
      <c r="E144" s="3"/>
    </row>
    <row r="145" spans="1:5" ht="12.75">
      <c r="A145" s="20"/>
      <c r="B145" s="19"/>
      <c r="C145" s="2"/>
      <c r="D145" s="3"/>
      <c r="E145" s="3"/>
    </row>
    <row r="146" spans="1:5" ht="12.75">
      <c r="A146" s="20"/>
      <c r="B146" s="19"/>
      <c r="C146" s="2"/>
      <c r="D146" s="3"/>
      <c r="E146" s="3"/>
    </row>
    <row r="147" spans="1:5" ht="12.75">
      <c r="A147" s="20"/>
      <c r="B147" s="19"/>
      <c r="C147" s="2"/>
      <c r="D147" s="3"/>
      <c r="E147" s="3"/>
    </row>
    <row r="148" spans="1:5" ht="12.75">
      <c r="A148" s="20"/>
      <c r="B148" s="19"/>
      <c r="C148" s="2"/>
      <c r="D148" s="3"/>
      <c r="E148" s="3"/>
    </row>
    <row r="149" spans="1:5" ht="12.75">
      <c r="A149" s="20"/>
      <c r="B149" s="19"/>
      <c r="C149" s="2"/>
      <c r="D149" s="3"/>
      <c r="E149" s="3"/>
    </row>
    <row r="150" spans="1:5" ht="12.75">
      <c r="A150" s="20"/>
      <c r="B150" s="19"/>
      <c r="C150" s="2"/>
      <c r="D150" s="3"/>
      <c r="E150" s="3"/>
    </row>
    <row r="151" spans="1:5" ht="12.75">
      <c r="A151" s="20"/>
      <c r="B151" s="19"/>
      <c r="C151" s="2"/>
      <c r="D151" s="3"/>
      <c r="E151" s="3"/>
    </row>
    <row r="152" spans="1:5" ht="12.75">
      <c r="A152" s="20"/>
      <c r="B152" s="19"/>
      <c r="C152" s="2"/>
      <c r="D152" s="3"/>
      <c r="E152" s="3"/>
    </row>
    <row r="153" spans="1:5" ht="12.75">
      <c r="A153" s="20"/>
      <c r="B153" s="19"/>
      <c r="C153" s="2"/>
      <c r="D153" s="3"/>
      <c r="E153" s="3"/>
    </row>
    <row r="154" spans="1:5" ht="12.75">
      <c r="A154" s="20"/>
      <c r="B154" s="19"/>
      <c r="C154" s="2"/>
      <c r="D154" s="3"/>
      <c r="E154" s="3"/>
    </row>
    <row r="155" spans="1:5" ht="12.75">
      <c r="A155" s="20"/>
      <c r="B155" s="19"/>
      <c r="C155" s="2"/>
      <c r="D155" s="3"/>
      <c r="E155" s="3"/>
    </row>
    <row r="156" spans="1:5" ht="12.75">
      <c r="A156" s="20"/>
      <c r="B156" s="19"/>
      <c r="C156" s="2"/>
      <c r="D156" s="3"/>
      <c r="E156" s="3"/>
    </row>
    <row r="157" spans="1:5" ht="12.75">
      <c r="A157" s="20"/>
      <c r="B157" s="19"/>
      <c r="C157" s="2"/>
      <c r="D157" s="3"/>
      <c r="E157" s="3"/>
    </row>
    <row r="158" spans="1:5" ht="12.75">
      <c r="A158" s="20"/>
      <c r="B158" s="19"/>
      <c r="C158" s="2"/>
      <c r="D158" s="3"/>
      <c r="E158" s="3"/>
    </row>
    <row r="159" spans="1:5" ht="12.75">
      <c r="A159" s="20"/>
      <c r="B159" s="19"/>
      <c r="C159" s="2"/>
      <c r="D159" s="3"/>
      <c r="E159" s="3"/>
    </row>
    <row r="160" spans="1:5" ht="12.75">
      <c r="A160" s="20"/>
      <c r="B160" s="19"/>
      <c r="C160" s="2"/>
      <c r="D160" s="3"/>
      <c r="E160" s="3"/>
    </row>
    <row r="161" spans="1:5" ht="12.75">
      <c r="A161" s="20"/>
      <c r="B161" s="19"/>
      <c r="C161" s="2"/>
      <c r="D161" s="3"/>
      <c r="E161" s="3"/>
    </row>
    <row r="162" spans="1:5" ht="12.75">
      <c r="A162" s="20"/>
      <c r="B162" s="19"/>
      <c r="C162" s="2"/>
      <c r="D162" s="3"/>
      <c r="E162" s="3"/>
    </row>
    <row r="163" spans="1:5" ht="12.75">
      <c r="A163" s="20"/>
      <c r="B163" s="19"/>
      <c r="C163" s="2"/>
      <c r="D163" s="3"/>
      <c r="E163" s="3"/>
    </row>
    <row r="164" spans="1:5" ht="12.75">
      <c r="A164" s="20"/>
      <c r="B164" s="19"/>
      <c r="C164" s="2"/>
      <c r="D164" s="3"/>
      <c r="E164" s="3"/>
    </row>
    <row r="165" spans="1:5" ht="12.75">
      <c r="A165" s="20"/>
      <c r="B165" s="19"/>
      <c r="C165" s="2"/>
      <c r="D165" s="3"/>
      <c r="E165" s="3"/>
    </row>
    <row r="166" spans="1:5" ht="12.75">
      <c r="A166" s="20"/>
      <c r="B166" s="19"/>
      <c r="C166" s="2"/>
      <c r="D166" s="3"/>
      <c r="E166" s="3"/>
    </row>
    <row r="167" spans="1:5" ht="12.75">
      <c r="A167" s="20"/>
      <c r="B167" s="19"/>
      <c r="C167" s="2"/>
      <c r="D167" s="3"/>
      <c r="E167" s="3"/>
    </row>
    <row r="168" spans="1:5" ht="12.75">
      <c r="A168" s="20"/>
      <c r="B168" s="19"/>
      <c r="C168" s="2"/>
      <c r="D168" s="3"/>
      <c r="E168" s="3"/>
    </row>
    <row r="169" spans="1:5" ht="12.75">
      <c r="A169" s="20"/>
      <c r="B169" s="19"/>
      <c r="C169" s="2"/>
      <c r="D169" s="3"/>
      <c r="E169" s="3"/>
    </row>
    <row r="170" spans="1:5" ht="12.75">
      <c r="A170" s="20"/>
      <c r="B170" s="19"/>
      <c r="C170" s="2"/>
      <c r="D170" s="3"/>
      <c r="E170" s="3"/>
    </row>
    <row r="171" spans="1:5" ht="12.75">
      <c r="A171" s="20"/>
      <c r="B171" s="19"/>
      <c r="C171" s="2"/>
      <c r="D171" s="3"/>
      <c r="E171" s="3"/>
    </row>
    <row r="172" spans="1:5" ht="12.75">
      <c r="A172" s="20"/>
      <c r="B172" s="19"/>
      <c r="C172" s="2"/>
      <c r="D172" s="3"/>
      <c r="E172" s="3"/>
    </row>
    <row r="173" spans="1:5" ht="12.75">
      <c r="A173" s="20"/>
      <c r="B173" s="19"/>
      <c r="C173" s="2"/>
      <c r="D173" s="3"/>
      <c r="E173" s="3"/>
    </row>
    <row r="174" spans="1:5" ht="12.75">
      <c r="A174" s="20"/>
      <c r="B174" s="19"/>
      <c r="C174" s="2"/>
      <c r="D174" s="3"/>
      <c r="E174" s="3"/>
    </row>
    <row r="175" spans="1:5" ht="12.75">
      <c r="A175" s="20"/>
      <c r="B175" s="19"/>
      <c r="C175" s="2"/>
      <c r="D175" s="3"/>
      <c r="E175" s="3"/>
    </row>
    <row r="176" spans="1:5" ht="12.75">
      <c r="A176" s="20"/>
      <c r="B176" s="19"/>
      <c r="C176" s="2"/>
      <c r="D176" s="3"/>
      <c r="E176" s="3"/>
    </row>
    <row r="177" spans="1:5" ht="12.75">
      <c r="A177" s="20"/>
      <c r="B177" s="19"/>
      <c r="C177" s="2"/>
      <c r="D177" s="3"/>
      <c r="E177" s="3"/>
    </row>
    <row r="178" spans="1:5" ht="12.75">
      <c r="A178" s="20"/>
      <c r="B178" s="19"/>
      <c r="C178" s="2"/>
      <c r="D178" s="3"/>
      <c r="E178" s="3"/>
    </row>
    <row r="179" spans="1:5" ht="12.75">
      <c r="A179" s="20"/>
      <c r="B179" s="19"/>
      <c r="C179" s="2"/>
      <c r="D179" s="3"/>
      <c r="E179" s="3"/>
    </row>
    <row r="180" spans="1:5" ht="12.75">
      <c r="A180" s="20"/>
      <c r="B180" s="19"/>
      <c r="C180" s="2"/>
      <c r="D180" s="3"/>
      <c r="E180" s="3"/>
    </row>
    <row r="181" spans="1:5" ht="12.75">
      <c r="A181" s="20"/>
      <c r="B181" s="19"/>
      <c r="C181" s="2"/>
      <c r="D181" s="3"/>
      <c r="E181" s="3"/>
    </row>
    <row r="182" spans="1:5" ht="12.75">
      <c r="A182" s="20"/>
      <c r="B182" s="19"/>
      <c r="C182" s="2"/>
      <c r="D182" s="3"/>
      <c r="E182" s="3"/>
    </row>
    <row r="183" spans="1:5" ht="12.75">
      <c r="A183" s="20"/>
      <c r="B183" s="19"/>
      <c r="C183" s="2"/>
      <c r="D183" s="3"/>
      <c r="E183" s="3"/>
    </row>
    <row r="184" spans="1:5" ht="12.75">
      <c r="A184" s="20"/>
      <c r="B184" s="19"/>
      <c r="C184" s="2"/>
      <c r="D184" s="3"/>
      <c r="E184" s="3"/>
    </row>
    <row r="185" spans="1:5" ht="12.75">
      <c r="A185" s="20"/>
      <c r="B185" s="19"/>
      <c r="C185" s="2"/>
      <c r="D185" s="3"/>
      <c r="E185" s="3"/>
    </row>
    <row r="186" spans="1:5" ht="12.75">
      <c r="A186" s="20"/>
      <c r="B186" s="19"/>
      <c r="C186" s="2"/>
      <c r="D186" s="3"/>
      <c r="E186" s="3"/>
    </row>
    <row r="187" spans="1:5" ht="12.75">
      <c r="A187" s="20"/>
      <c r="B187" s="19"/>
      <c r="C187" s="2"/>
      <c r="D187" s="3"/>
      <c r="E187" s="3"/>
    </row>
    <row r="188" spans="1:5" ht="12.75">
      <c r="A188" s="20"/>
      <c r="B188" s="19"/>
      <c r="C188" s="2"/>
      <c r="D188" s="3"/>
      <c r="E188" s="3"/>
    </row>
  </sheetData>
  <sheetProtection/>
  <mergeCells count="3">
    <mergeCell ref="A2:D2"/>
    <mergeCell ref="A3:D3"/>
    <mergeCell ref="A18:B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EASKCENTR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Ларионова Елена</dc:creator>
  <cp:keywords/>
  <dc:description/>
  <cp:lastModifiedBy>Хлыстова Анна Сергеевна</cp:lastModifiedBy>
  <cp:lastPrinted>2016-09-14T08:25:08Z</cp:lastPrinted>
  <dcterms:created xsi:type="dcterms:W3CDTF">2011-05-19T07:47:34Z</dcterms:created>
  <dcterms:modified xsi:type="dcterms:W3CDTF">2022-03-31T17:55:34Z</dcterms:modified>
  <cp:category/>
  <cp:version/>
  <cp:contentType/>
  <cp:contentStatus/>
</cp:coreProperties>
</file>