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<sst xmlns="http://schemas.openxmlformats.org/spreadsheetml/2006/main" count="132" uniqueCount="30">
  <si>
    <t>Всего:</t>
  </si>
  <si>
    <t>диапазон напряжения ВН</t>
  </si>
  <si>
    <t>диапазон напряжения СН1</t>
  </si>
  <si>
    <t>диапазон напряжения СН2</t>
  </si>
  <si>
    <t>диапазон напряжения НН</t>
  </si>
  <si>
    <t>В том числе:</t>
  </si>
  <si>
    <t>Наименование</t>
  </si>
  <si>
    <t>количество, кВтч</t>
  </si>
  <si>
    <t>Всего, кВтч</t>
  </si>
  <si>
    <t>генераторное напряжение</t>
  </si>
  <si>
    <t>Генераторное напряжение</t>
  </si>
  <si>
    <t xml:space="preserve">1.3. Отпуск электроэнергии через сети  МУП "КГЭС" </t>
  </si>
  <si>
    <t>диапазон напряжения ВН (СН КГЭС)</t>
  </si>
  <si>
    <t xml:space="preserve">1.4. Отпуск электроэнергии через сети  МУП "АЭСК" </t>
  </si>
  <si>
    <t>2. Отпуск мощности</t>
  </si>
  <si>
    <t>диапазон напряжения ГН</t>
  </si>
  <si>
    <t>Всего, кВт</t>
  </si>
  <si>
    <t>1. Отпуск электроэнергии за январь</t>
  </si>
  <si>
    <t>1.1. Отпуск электроэнергии через сети  филиала ОАО "МРСК Северо-Запада" "Колэнерго" ( для ОАО "Апатит")</t>
  </si>
  <si>
    <t>Отчет об объеме фактического полезного отпуска электрической энергии (мощности) потребителям</t>
  </si>
  <si>
    <t>Начальник СОРЭМ</t>
  </si>
  <si>
    <t>А. А. Кузьмичёв</t>
  </si>
  <si>
    <t>1.2. Отпуск электроэнергии через сети  ОАО "Апатит" ( для стор. потребителей, без КГЭС )</t>
  </si>
  <si>
    <t xml:space="preserve">1.5. Отпуск электроэнергии через сети филиала ОАО "МРСК Северо-Запада" "Колэнерго" </t>
  </si>
  <si>
    <t>1.6. Отпуск электроэнергии через сети филиала ПАО "МРСК Волги"</t>
  </si>
  <si>
    <t>Инженер 1 категории БОРЭМ СОРЭМ</t>
  </si>
  <si>
    <t>А.С. Хлыстова</t>
  </si>
  <si>
    <t>1.7. Отпуск электроэнергии по сетям Ленинградской области</t>
  </si>
  <si>
    <t>прочие</t>
  </si>
  <si>
    <t>1. Отпуск электроэнергии за февраль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</si>
</sst>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000"/>
    <numFmt numFmtId="191" formatCode="0.0000000"/>
    <numFmt numFmtId="192" formatCode="0.000000"/>
    <numFmt numFmtId="193" formatCode="0.00000"/>
    <numFmt numFmtId="194" formatCode="#,##0.00&quot;р.&quot;"/>
    <numFmt numFmtId="195" formatCode="#,##0.0"/>
    <numFmt numFmtId="196" formatCode="#,##0.000"/>
    <numFmt numFmtId="197" formatCode="#,##0.0000"/>
    <numFmt numFmtId="198" formatCode="#,##0&quot;р.&quot;"/>
    <numFmt numFmtId="199" formatCode="#,##0.00000"/>
    <numFmt numFmtId="200" formatCode="#,##0.000000"/>
    <numFmt numFmtId="201" formatCode="0.0"/>
    <numFmt numFmtId="202" formatCode="#,##0.000000&quot;р.&quot;"/>
    <numFmt numFmtId="203" formatCode="[$-F800]dddd\,\ mmmm\ dd\,\ yyyy"/>
    <numFmt numFmtId="204" formatCode="_(* #,##0_);_(* \(#,##0\);_(* &quot;-&quot;??_);_(@_)"/>
    <numFmt numFmtId="205" formatCode="0.0000000000"/>
    <numFmt numFmtId="206" formatCode="0.000000000"/>
    <numFmt numFmtId="207" formatCode="_-* #,##0.00[$€-1]_-;\-* #,##0.00[$€-1]_-;_-* &quot;-&quot;??[$€-1]_-"/>
    <numFmt numFmtId="208" formatCode="General_)"/>
    <numFmt numFmtId="209" formatCode="#,##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-* #,##0\ &quot;₽&quot;_-;\-* #,##0\ &quot;₽&quot;_-;_-* &quot;-&quot;\ &quot;₽&quot;_-;_-@_-"/>
    <numFmt numFmtId="215" formatCode="_-* #,##0_-;\-* #,##0_-;_-* &quot;-&quot;_-;_-@_-"/>
    <numFmt numFmtId="216" formatCode="_-* #,##0.00\ &quot;₽&quot;_-;\-* #,##0.00\ &quot;₽&quot;_-;_-* &quot;-&quot;??\ &quot;₽&quot;_-;_-@_-"/>
    <numFmt numFmtId="217" formatCode="_-* #,##0.00_-;\-* #,##0.00_-;_-* &quot;-&quot;??_-;_-@_-"/>
  </numFmts>
  <fonts count="6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sz val="10"/>
      <name val="NTHarmonica"/>
      <family val="0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1" fontId="16" fillId="0" borderId="0" applyFont="0" applyFill="0" applyBorder="0" applyAlignment="0" applyProtection="0"/>
    <xf numFmtId="207" fontId="17" fillId="0" borderId="0" applyFont="0" applyFill="0" applyBorder="0" applyAlignment="0" applyProtection="0"/>
    <xf numFmtId="49" fontId="18" fillId="0" borderId="0" applyBorder="0">
      <alignment vertical="top"/>
      <protection/>
    </xf>
    <xf numFmtId="0" fontId="19" fillId="0" borderId="0">
      <alignment/>
      <protection/>
    </xf>
    <xf numFmtId="0" fontId="19" fillId="0" borderId="0" applyNumberFormat="0">
      <alignment horizontal="left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208" fontId="15" fillId="0" borderId="1">
      <alignment/>
      <protection locked="0"/>
    </xf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Border="0">
      <alignment horizontal="center" vertical="center" wrapText="1"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7" applyBorder="0">
      <alignment horizontal="center" vertical="center" wrapText="1"/>
      <protection/>
    </xf>
    <xf numFmtId="208" fontId="22" fillId="28" borderId="1">
      <alignment/>
      <protection/>
    </xf>
    <xf numFmtId="4" fontId="18" fillId="29" borderId="8" applyBorder="0">
      <alignment horizontal="right"/>
      <protection/>
    </xf>
    <xf numFmtId="0" fontId="51" fillId="0" borderId="9" applyNumberFormat="0" applyFill="0" applyAlignment="0" applyProtection="0"/>
    <xf numFmtId="0" fontId="52" fillId="30" borderId="10" applyNumberFormat="0" applyAlignment="0" applyProtection="0"/>
    <xf numFmtId="0" fontId="23" fillId="31" borderId="0" applyFill="0">
      <alignment wrapText="1"/>
      <protection/>
    </xf>
    <xf numFmtId="0" fontId="13" fillId="0" borderId="0">
      <alignment horizontal="center" vertical="top" wrapText="1"/>
      <protection/>
    </xf>
    <xf numFmtId="0" fontId="14" fillId="0" borderId="0">
      <alignment horizontal="center" vertical="center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4" borderId="11" applyNumberFormat="0" applyFont="0" applyAlignment="0" applyProtection="0"/>
    <xf numFmtId="0" fontId="43" fillId="34" borderId="11" applyNumberFormat="0" applyFont="0" applyAlignment="0" applyProtection="0"/>
    <xf numFmtId="0" fontId="43" fillId="34" borderId="11" applyNumberFormat="0" applyFont="0" applyAlignment="0" applyProtection="0"/>
    <xf numFmtId="0" fontId="43" fillId="34" borderId="11" applyNumberFormat="0" applyFont="0" applyAlignment="0" applyProtection="0"/>
    <xf numFmtId="0" fontId="43" fillId="34" borderId="11" applyNumberFormat="0" applyFont="0" applyAlignment="0" applyProtection="0"/>
    <xf numFmtId="0" fontId="43" fillId="34" borderId="11" applyNumberFormat="0" applyFont="0" applyAlignment="0" applyProtection="0"/>
    <xf numFmtId="0" fontId="43" fillId="34" borderId="11" applyNumberFormat="0" applyFont="0" applyAlignment="0" applyProtection="0"/>
    <xf numFmtId="0" fontId="43" fillId="34" borderId="11" applyNumberFormat="0" applyFont="0" applyAlignment="0" applyProtection="0"/>
    <xf numFmtId="0" fontId="43" fillId="34" borderId="11" applyNumberFormat="0" applyFont="0" applyAlignment="0" applyProtection="0"/>
    <xf numFmtId="0" fontId="43" fillId="34" borderId="11" applyNumberFormat="0" applyFont="0" applyAlignment="0" applyProtection="0"/>
    <xf numFmtId="0" fontId="43" fillId="34" borderId="11" applyNumberFormat="0" applyFont="0" applyAlignment="0" applyProtection="0"/>
    <xf numFmtId="9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49" fontId="23" fillId="0" borderId="0">
      <alignment horizontal="center"/>
      <protection/>
    </xf>
    <xf numFmtId="17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15" fillId="0" borderId="0" applyFont="0" applyFill="0" applyBorder="0" applyAlignment="0" applyProtection="0"/>
    <xf numFmtId="4" fontId="18" fillId="31" borderId="0" applyFont="0" applyBorder="0">
      <alignment horizontal="right"/>
      <protection/>
    </xf>
    <xf numFmtId="4" fontId="18" fillId="31" borderId="13" applyBorder="0">
      <alignment horizontal="right"/>
      <protection/>
    </xf>
    <xf numFmtId="4" fontId="18" fillId="35" borderId="14" applyBorder="0">
      <alignment horizontal="right"/>
      <protection/>
    </xf>
    <xf numFmtId="0" fontId="59" fillId="36" borderId="0" applyNumberFormat="0" applyBorder="0" applyAlignment="0" applyProtection="0"/>
    <xf numFmtId="0" fontId="9" fillId="0" borderId="15" applyNumberFormat="0" applyFill="0" applyAlignment="0" applyProtection="0"/>
    <xf numFmtId="0" fontId="8" fillId="37" borderId="16" applyNumberFormat="0" applyAlignment="0" applyProtection="0"/>
    <xf numFmtId="0" fontId="7" fillId="38" borderId="0" applyNumberFormat="0" applyBorder="0" applyAlignment="0" applyProtection="0"/>
    <xf numFmtId="0" fontId="6" fillId="39" borderId="17" applyNumberFormat="0" applyFont="0" applyAlignment="0" applyProtection="0"/>
    <xf numFmtId="0" fontId="15" fillId="0" borderId="0">
      <alignment/>
      <protection/>
    </xf>
    <xf numFmtId="0" fontId="6" fillId="0" borderId="0">
      <alignment/>
      <protection/>
    </xf>
    <xf numFmtId="0" fontId="11" fillId="0" borderId="18" applyNumberFormat="0" applyFill="0" applyAlignment="0" applyProtection="0"/>
    <xf numFmtId="0" fontId="10" fillId="40" borderId="19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5" fillId="0" borderId="20" xfId="218" applyFont="1" applyBorder="1">
      <alignment/>
      <protection/>
    </xf>
    <xf numFmtId="0" fontId="4" fillId="0" borderId="0" xfId="196" applyFont="1">
      <alignment/>
      <protection/>
    </xf>
    <xf numFmtId="0" fontId="4" fillId="0" borderId="0" xfId="218" applyFont="1">
      <alignment/>
      <protection/>
    </xf>
    <xf numFmtId="0" fontId="5" fillId="0" borderId="0" xfId="218" applyFont="1">
      <alignment/>
      <protection/>
    </xf>
    <xf numFmtId="3" fontId="4" fillId="0" borderId="0" xfId="196" applyNumberFormat="1" applyFont="1">
      <alignment/>
      <protection/>
    </xf>
    <xf numFmtId="0" fontId="4" fillId="0" borderId="13" xfId="218" applyFont="1" applyBorder="1">
      <alignment/>
      <protection/>
    </xf>
    <xf numFmtId="0" fontId="4" fillId="0" borderId="21" xfId="218" applyFont="1" applyBorder="1">
      <alignment/>
      <protection/>
    </xf>
    <xf numFmtId="0" fontId="4" fillId="0" borderId="22" xfId="218" applyFont="1" applyBorder="1">
      <alignment/>
      <protection/>
    </xf>
    <xf numFmtId="0" fontId="4" fillId="0" borderId="0" xfId="196" applyFont="1" applyFill="1">
      <alignment/>
      <protection/>
    </xf>
    <xf numFmtId="0" fontId="4" fillId="0" borderId="23" xfId="218" applyFont="1" applyBorder="1">
      <alignment/>
      <protection/>
    </xf>
    <xf numFmtId="0" fontId="25" fillId="0" borderId="0" xfId="196" applyFont="1" applyBorder="1">
      <alignment/>
      <protection/>
    </xf>
    <xf numFmtId="0" fontId="25" fillId="0" borderId="0" xfId="196" applyFont="1">
      <alignment/>
      <protection/>
    </xf>
    <xf numFmtId="3" fontId="5" fillId="0" borderId="24" xfId="218" applyNumberFormat="1" applyFont="1" applyFill="1" applyBorder="1" applyAlignment="1">
      <alignment horizontal="center"/>
      <protection/>
    </xf>
    <xf numFmtId="0" fontId="5" fillId="0" borderId="0" xfId="218" applyFont="1" applyFill="1">
      <alignment/>
      <protection/>
    </xf>
    <xf numFmtId="0" fontId="5" fillId="0" borderId="0" xfId="196" applyFont="1" applyFill="1" applyBorder="1">
      <alignment/>
      <protection/>
    </xf>
    <xf numFmtId="3" fontId="5" fillId="0" borderId="0" xfId="196" applyNumberFormat="1" applyFont="1" applyFill="1" applyBorder="1">
      <alignment/>
      <protection/>
    </xf>
    <xf numFmtId="0" fontId="60" fillId="0" borderId="0" xfId="196" applyFont="1">
      <alignment/>
      <protection/>
    </xf>
    <xf numFmtId="0" fontId="4" fillId="0" borderId="25" xfId="218" applyFont="1" applyBorder="1">
      <alignment/>
      <protection/>
    </xf>
    <xf numFmtId="3" fontId="60" fillId="0" borderId="0" xfId="218" applyNumberFormat="1" applyFont="1" applyFill="1" applyBorder="1" applyAlignment="1">
      <alignment horizontal="center"/>
      <protection/>
    </xf>
    <xf numFmtId="0" fontId="4" fillId="0" borderId="7" xfId="218" applyFont="1" applyBorder="1">
      <alignment/>
      <protection/>
    </xf>
    <xf numFmtId="0" fontId="61" fillId="0" borderId="0" xfId="196" applyFont="1">
      <alignment/>
      <protection/>
    </xf>
    <xf numFmtId="3" fontId="61" fillId="0" borderId="0" xfId="196" applyNumberFormat="1" applyFont="1">
      <alignment/>
      <protection/>
    </xf>
    <xf numFmtId="0" fontId="60" fillId="0" borderId="0" xfId="218" applyFont="1" applyBorder="1">
      <alignment/>
      <protection/>
    </xf>
    <xf numFmtId="0" fontId="5" fillId="0" borderId="26" xfId="218" applyFont="1" applyBorder="1">
      <alignment/>
      <protection/>
    </xf>
    <xf numFmtId="0" fontId="4" fillId="0" borderId="0" xfId="196" applyFont="1" applyFill="1" applyBorder="1" applyAlignment="1">
      <alignment horizontal="center"/>
      <protection/>
    </xf>
    <xf numFmtId="4" fontId="61" fillId="0" borderId="0" xfId="196" applyNumberFormat="1" applyFont="1">
      <alignment/>
      <protection/>
    </xf>
    <xf numFmtId="0" fontId="61" fillId="0" borderId="0" xfId="196" applyFont="1" applyFill="1">
      <alignment/>
      <protection/>
    </xf>
    <xf numFmtId="3" fontId="62" fillId="0" borderId="14" xfId="218" applyNumberFormat="1" applyFont="1" applyFill="1" applyBorder="1" applyAlignment="1">
      <alignment horizontal="center"/>
      <protection/>
    </xf>
    <xf numFmtId="3" fontId="62" fillId="0" borderId="27" xfId="218" applyNumberFormat="1" applyFont="1" applyFill="1" applyBorder="1" applyAlignment="1">
      <alignment horizontal="center"/>
      <protection/>
    </xf>
    <xf numFmtId="3" fontId="62" fillId="0" borderId="28" xfId="218" applyNumberFormat="1" applyFont="1" applyFill="1" applyBorder="1" applyAlignment="1">
      <alignment horizontal="center"/>
      <protection/>
    </xf>
    <xf numFmtId="3" fontId="62" fillId="0" borderId="29" xfId="218" applyNumberFormat="1" applyFont="1" applyFill="1" applyBorder="1" applyAlignment="1">
      <alignment horizontal="center"/>
      <protection/>
    </xf>
    <xf numFmtId="3" fontId="62" fillId="0" borderId="30" xfId="218" applyNumberFormat="1" applyFont="1" applyFill="1" applyBorder="1" applyAlignment="1">
      <alignment horizontal="center"/>
      <protection/>
    </xf>
    <xf numFmtId="3" fontId="62" fillId="0" borderId="30" xfId="216" applyNumberFormat="1" applyFont="1" applyFill="1" applyBorder="1" applyAlignment="1">
      <alignment horizontal="center"/>
      <protection/>
    </xf>
    <xf numFmtId="3" fontId="62" fillId="0" borderId="14" xfId="217" applyNumberFormat="1" applyFont="1" applyFill="1" applyBorder="1" applyAlignment="1">
      <alignment horizontal="center"/>
      <protection/>
    </xf>
    <xf numFmtId="3" fontId="62" fillId="0" borderId="31" xfId="217" applyNumberFormat="1" applyFont="1" applyFill="1" applyBorder="1" applyAlignment="1">
      <alignment horizontal="center"/>
      <protection/>
    </xf>
    <xf numFmtId="3" fontId="62" fillId="0" borderId="14" xfId="216" applyNumberFormat="1" applyFont="1" applyFill="1" applyBorder="1" applyAlignment="1">
      <alignment horizontal="center"/>
      <protection/>
    </xf>
    <xf numFmtId="3" fontId="62" fillId="0" borderId="31" xfId="216" applyNumberFormat="1" applyFont="1" applyFill="1" applyBorder="1" applyAlignment="1">
      <alignment horizontal="center"/>
      <protection/>
    </xf>
    <xf numFmtId="3" fontId="63" fillId="0" borderId="24" xfId="218" applyNumberFormat="1" applyFont="1" applyFill="1" applyBorder="1" applyAlignment="1">
      <alignment horizontal="center"/>
      <protection/>
    </xf>
    <xf numFmtId="0" fontId="4" fillId="0" borderId="32" xfId="218" applyFont="1" applyBorder="1">
      <alignment/>
      <protection/>
    </xf>
    <xf numFmtId="3" fontId="62" fillId="0" borderId="31" xfId="218" applyNumberFormat="1" applyFont="1" applyFill="1" applyBorder="1" applyAlignment="1">
      <alignment horizontal="center"/>
      <protection/>
    </xf>
    <xf numFmtId="3" fontId="62" fillId="0" borderId="33" xfId="218" applyNumberFormat="1" applyFont="1" applyFill="1" applyBorder="1" applyAlignment="1">
      <alignment horizontal="center"/>
      <protection/>
    </xf>
    <xf numFmtId="0" fontId="4" fillId="0" borderId="26" xfId="218" applyFont="1" applyBorder="1">
      <alignment/>
      <protection/>
    </xf>
    <xf numFmtId="3" fontId="62" fillId="0" borderId="34" xfId="216" applyNumberFormat="1" applyFont="1" applyFill="1" applyBorder="1" applyAlignment="1">
      <alignment horizontal="center"/>
      <protection/>
    </xf>
    <xf numFmtId="3" fontId="63" fillId="0" borderId="34" xfId="218" applyNumberFormat="1" applyFont="1" applyFill="1" applyBorder="1" applyAlignment="1">
      <alignment horizontal="center"/>
      <protection/>
    </xf>
    <xf numFmtId="0" fontId="5" fillId="0" borderId="0" xfId="218" applyFont="1" applyAlignment="1">
      <alignment horizontal="center"/>
      <protection/>
    </xf>
    <xf numFmtId="0" fontId="4" fillId="0" borderId="35" xfId="196" applyFont="1" applyBorder="1" applyAlignment="1">
      <alignment horizontal="center" vertical="center"/>
      <protection/>
    </xf>
    <xf numFmtId="0" fontId="4" fillId="0" borderId="36" xfId="196" applyFont="1" applyBorder="1" applyAlignment="1">
      <alignment horizontal="center" vertical="center"/>
      <protection/>
    </xf>
    <xf numFmtId="0" fontId="4" fillId="0" borderId="35" xfId="196" applyFont="1" applyFill="1" applyBorder="1" applyAlignment="1">
      <alignment horizontal="center" vertical="center"/>
      <protection/>
    </xf>
    <xf numFmtId="0" fontId="4" fillId="0" borderId="36" xfId="196" applyFont="1" applyFill="1" applyBorder="1" applyAlignment="1">
      <alignment horizontal="center" vertical="center"/>
      <protection/>
    </xf>
    <xf numFmtId="0" fontId="25" fillId="0" borderId="0" xfId="196" applyFont="1" applyBorder="1" applyAlignment="1">
      <alignment horizontal="left" wrapText="1"/>
      <protection/>
    </xf>
    <xf numFmtId="3" fontId="41" fillId="0" borderId="0" xfId="197" applyNumberFormat="1" applyFont="1">
      <alignment/>
      <protection/>
    </xf>
  </cellXfs>
  <cellStyles count="243">
    <cellStyle name="Normal" xfId="0"/>
    <cellStyle name="_194" xfId="15"/>
    <cellStyle name="_Сб-macro 2020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— акцент2" xfId="28"/>
    <cellStyle name="20% - Акцент2 2" xfId="29"/>
    <cellStyle name="20% - Акцент2 2 2" xfId="30"/>
    <cellStyle name="20% - Акцент2 2 2 2" xfId="31"/>
    <cellStyle name="20% - Акцент2 2 3" xfId="32"/>
    <cellStyle name="20% - Акцент2 2 3 2" xfId="33"/>
    <cellStyle name="20% - Акцент2 2 4" xfId="34"/>
    <cellStyle name="20% - Акцент2 2 4 2" xfId="35"/>
    <cellStyle name="20% - Акцент2 2 5" xfId="36"/>
    <cellStyle name="20% - Акцент2 2 5 2" xfId="37"/>
    <cellStyle name="20% - Акцент2 2 6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2 4 2" xfId="46"/>
    <cellStyle name="20% - Акцент3 2 5" xfId="47"/>
    <cellStyle name="20% - Акцент3 2 5 2" xfId="48"/>
    <cellStyle name="20% - Акцент3 2 6" xfId="49"/>
    <cellStyle name="20% — акцент4" xfId="50"/>
    <cellStyle name="20% - Акцент4 2" xfId="51"/>
    <cellStyle name="20% - Акцент4 2 2" xfId="52"/>
    <cellStyle name="20% - Акцент4 2 2 2" xfId="53"/>
    <cellStyle name="20% - Акцент4 2 3" xfId="54"/>
    <cellStyle name="20% - Акцент4 2 3 2" xfId="55"/>
    <cellStyle name="20% - Акцент4 2 4" xfId="56"/>
    <cellStyle name="20% - Акцент4 2 4 2" xfId="57"/>
    <cellStyle name="20% - Акцент4 2 5" xfId="58"/>
    <cellStyle name="20% - Акцент4 2 5 2" xfId="59"/>
    <cellStyle name="20% - Акцент4 2 6" xfId="60"/>
    <cellStyle name="20% — акцент5" xfId="61"/>
    <cellStyle name="20% - Акцент5 2" xfId="62"/>
    <cellStyle name="20% - Акцент5 2 2" xfId="63"/>
    <cellStyle name="20% - Акцент5 2 2 2" xfId="64"/>
    <cellStyle name="20% - Акцент5 2 3" xfId="65"/>
    <cellStyle name="20% - Акцент5 2 3 2" xfId="66"/>
    <cellStyle name="20% - Акцент5 2 4" xfId="67"/>
    <cellStyle name="20% - Акцент5 2 4 2" xfId="68"/>
    <cellStyle name="20% - Акцент5 2 5" xfId="69"/>
    <cellStyle name="20% - Акцент5 2 5 2" xfId="70"/>
    <cellStyle name="20% - Акцент5 2 6" xfId="71"/>
    <cellStyle name="20% — акцент6" xfId="72"/>
    <cellStyle name="20% - Акцент6 2" xfId="73"/>
    <cellStyle name="20% - Акцент6 2 2" xfId="74"/>
    <cellStyle name="20% - Акцент6 2 2 2" xfId="75"/>
    <cellStyle name="20% - Акцент6 2 3" xfId="76"/>
    <cellStyle name="20% - Акцент6 2 3 2" xfId="77"/>
    <cellStyle name="20% - Акцент6 2 4" xfId="78"/>
    <cellStyle name="20% - Акцент6 2 4 2" xfId="79"/>
    <cellStyle name="20% - Акцент6 2 5" xfId="80"/>
    <cellStyle name="20% - Акцент6 2 5 2" xfId="81"/>
    <cellStyle name="20% - Акцент6 2 6" xfId="82"/>
    <cellStyle name="40% — акцент1" xfId="83"/>
    <cellStyle name="40% - Акцент1 2" xfId="84"/>
    <cellStyle name="40% - Акцент1 2 2" xfId="85"/>
    <cellStyle name="40% - Акцент1 2 2 2" xfId="86"/>
    <cellStyle name="40% - Акцент1 2 3" xfId="87"/>
    <cellStyle name="40% - Акцент1 2 3 2" xfId="88"/>
    <cellStyle name="40% - Акцент1 2 4" xfId="89"/>
    <cellStyle name="40% - Акцент1 2 4 2" xfId="90"/>
    <cellStyle name="40% - Акцент1 2 5" xfId="91"/>
    <cellStyle name="40% - Акцент1 2 5 2" xfId="92"/>
    <cellStyle name="40% - Акцент1 2 6" xfId="93"/>
    <cellStyle name="40% — акцент2" xfId="94"/>
    <cellStyle name="40% - Акцент2 2" xfId="95"/>
    <cellStyle name="40% - Акцент2 2 2" xfId="96"/>
    <cellStyle name="40% - Акцент2 2 2 2" xfId="97"/>
    <cellStyle name="40% - Акцент2 2 3" xfId="98"/>
    <cellStyle name="40% - Акцент2 2 3 2" xfId="99"/>
    <cellStyle name="40% - Акцент2 2 4" xfId="100"/>
    <cellStyle name="40% - Акцент2 2 4 2" xfId="101"/>
    <cellStyle name="40% - Акцент2 2 5" xfId="102"/>
    <cellStyle name="40% - Акцент2 2 5 2" xfId="103"/>
    <cellStyle name="40% - Акцент2 2 6" xfId="104"/>
    <cellStyle name="40% — акцент3" xfId="105"/>
    <cellStyle name="40% - Акцент3 2" xfId="106"/>
    <cellStyle name="40% - Акцент3 2 2" xfId="107"/>
    <cellStyle name="40% - Акцент3 2 2 2" xfId="108"/>
    <cellStyle name="40% - Акцент3 2 3" xfId="109"/>
    <cellStyle name="40% - Акцент3 2 3 2" xfId="110"/>
    <cellStyle name="40% - Акцент3 2 4" xfId="111"/>
    <cellStyle name="40% - Акцент3 2 4 2" xfId="112"/>
    <cellStyle name="40% - Акцент3 2 5" xfId="113"/>
    <cellStyle name="40% - Акцент3 2 5 2" xfId="114"/>
    <cellStyle name="40% - Акцент3 2 6" xfId="115"/>
    <cellStyle name="40% — акцент4" xfId="116"/>
    <cellStyle name="40% - Акцент4 2" xfId="117"/>
    <cellStyle name="40% - Акцент4 2 2" xfId="118"/>
    <cellStyle name="40% - Акцент4 2 2 2" xfId="119"/>
    <cellStyle name="40% - Акцент4 2 3" xfId="120"/>
    <cellStyle name="40% - Акцент4 2 3 2" xfId="121"/>
    <cellStyle name="40% - Акцент4 2 4" xfId="122"/>
    <cellStyle name="40% - Акцент4 2 4 2" xfId="123"/>
    <cellStyle name="40% - Акцент4 2 5" xfId="124"/>
    <cellStyle name="40% - Акцент4 2 5 2" xfId="125"/>
    <cellStyle name="40% - Акцент4 2 6" xfId="126"/>
    <cellStyle name="40% — акцент5" xfId="127"/>
    <cellStyle name="40% - Акцент5 2" xfId="128"/>
    <cellStyle name="40% - Акцент5 2 2" xfId="129"/>
    <cellStyle name="40% - Акцент5 2 2 2" xfId="130"/>
    <cellStyle name="40% - Акцент5 2 3" xfId="131"/>
    <cellStyle name="40% - Акцент5 2 3 2" xfId="132"/>
    <cellStyle name="40% - Акцент5 2 4" xfId="133"/>
    <cellStyle name="40% - Акцент5 2 4 2" xfId="134"/>
    <cellStyle name="40% - Акцент5 2 5" xfId="135"/>
    <cellStyle name="40% - Акцент5 2 5 2" xfId="136"/>
    <cellStyle name="40% - Акцент5 2 6" xfId="137"/>
    <cellStyle name="40% — акцент6" xfId="138"/>
    <cellStyle name="40% - Акцент6 2" xfId="139"/>
    <cellStyle name="40% - Акцент6 2 2" xfId="140"/>
    <cellStyle name="40% - Акцент6 2 2 2" xfId="141"/>
    <cellStyle name="40% - Акцент6 2 3" xfId="142"/>
    <cellStyle name="40% - Акцент6 2 3 2" xfId="143"/>
    <cellStyle name="40% - Акцент6 2 4" xfId="144"/>
    <cellStyle name="40% - Акцент6 2 4 2" xfId="145"/>
    <cellStyle name="40% - Акцент6 2 5" xfId="146"/>
    <cellStyle name="40% - Акцент6 2 5 2" xfId="147"/>
    <cellStyle name="40% - Акцент6 2 6" xfId="148"/>
    <cellStyle name="60% — акцент1" xfId="149"/>
    <cellStyle name="60% — акцент2" xfId="150"/>
    <cellStyle name="60% — акцент3" xfId="151"/>
    <cellStyle name="60% — акцент4" xfId="152"/>
    <cellStyle name="60% — акцент5" xfId="153"/>
    <cellStyle name="60% — акцент6" xfId="154"/>
    <cellStyle name="Currency [0]" xfId="155"/>
    <cellStyle name="Euro" xfId="156"/>
    <cellStyle name="Normal_Form2.1" xfId="157"/>
    <cellStyle name="Normal1" xfId="158"/>
    <cellStyle name="Price_Body" xfId="159"/>
    <cellStyle name="Акцент1" xfId="160"/>
    <cellStyle name="Акцент2" xfId="161"/>
    <cellStyle name="Акцент3" xfId="162"/>
    <cellStyle name="Акцент4" xfId="163"/>
    <cellStyle name="Акцент5" xfId="164"/>
    <cellStyle name="Акцент6" xfId="165"/>
    <cellStyle name="Беззащитный" xfId="166"/>
    <cellStyle name="Ввод " xfId="167"/>
    <cellStyle name="Вывод" xfId="168"/>
    <cellStyle name="Вычисление" xfId="169"/>
    <cellStyle name="Hyperlink" xfId="170"/>
    <cellStyle name="Гиперссылка 2" xfId="171"/>
    <cellStyle name="Currency" xfId="172"/>
    <cellStyle name="Currency [0]" xfId="173"/>
    <cellStyle name="ЄЄЄ_x0004_ЄЄЄЀЄЄЄЄЄ_x0004_ЄЄЄЄЄ" xfId="174"/>
    <cellStyle name="Заголовок" xfId="175"/>
    <cellStyle name="Заголовок 1" xfId="176"/>
    <cellStyle name="Заголовок 2" xfId="177"/>
    <cellStyle name="Заголовок 3" xfId="178"/>
    <cellStyle name="Заголовок 4" xfId="179"/>
    <cellStyle name="ЗаголовокСтолбца" xfId="180"/>
    <cellStyle name="Защитный" xfId="181"/>
    <cellStyle name="Значение" xfId="182"/>
    <cellStyle name="Итог" xfId="183"/>
    <cellStyle name="Контрольная ячейка" xfId="184"/>
    <cellStyle name="Мои наименования показателей" xfId="185"/>
    <cellStyle name="Мой заголовок" xfId="186"/>
    <cellStyle name="Мой заголовок листа" xfId="187"/>
    <cellStyle name="Название" xfId="188"/>
    <cellStyle name="Название 2" xfId="189"/>
    <cellStyle name="Нейтральный" xfId="190"/>
    <cellStyle name="Обычный 10" xfId="191"/>
    <cellStyle name="Обычный 11" xfId="192"/>
    <cellStyle name="Обычный 12" xfId="193"/>
    <cellStyle name="Обычный 13" xfId="194"/>
    <cellStyle name="Обычный 14" xfId="195"/>
    <cellStyle name="Обычный 2" xfId="196"/>
    <cellStyle name="Обычный 2 2" xfId="197"/>
    <cellStyle name="Обычный 2 2 2" xfId="198"/>
    <cellStyle name="Обычный 2 2 3" xfId="199"/>
    <cellStyle name="Обычный 2 3" xfId="200"/>
    <cellStyle name="Обычный 3" xfId="201"/>
    <cellStyle name="Обычный 3 2" xfId="202"/>
    <cellStyle name="Обычный 3 3" xfId="203"/>
    <cellStyle name="Обычный 4" xfId="204"/>
    <cellStyle name="Обычный 4 2" xfId="205"/>
    <cellStyle name="Обычный 4 3" xfId="206"/>
    <cellStyle name="Обычный 5" xfId="207"/>
    <cellStyle name="Обычный 5 2" xfId="208"/>
    <cellStyle name="Обычный 5 3" xfId="209"/>
    <cellStyle name="Обычный 6" xfId="210"/>
    <cellStyle name="Обычный 6 2" xfId="211"/>
    <cellStyle name="Обычный 6 3" xfId="212"/>
    <cellStyle name="Обычный 7" xfId="213"/>
    <cellStyle name="Обычный 8" xfId="214"/>
    <cellStyle name="Обычный 9" xfId="215"/>
    <cellStyle name="Обычный_Апрель Апатит 10" xfId="216"/>
    <cellStyle name="Обычный_Апрель Апатит 11" xfId="217"/>
    <cellStyle name="Обычный_Апрель Апатит 2" xfId="218"/>
    <cellStyle name="Followed Hyperlink" xfId="219"/>
    <cellStyle name="Плохой" xfId="220"/>
    <cellStyle name="Пояснение" xfId="221"/>
    <cellStyle name="Примечание" xfId="222"/>
    <cellStyle name="Примечание 2" xfId="223"/>
    <cellStyle name="Примечание 2 2" xfId="224"/>
    <cellStyle name="Примечание 2 2 2" xfId="225"/>
    <cellStyle name="Примечание 2 3" xfId="226"/>
    <cellStyle name="Примечание 2 3 2" xfId="227"/>
    <cellStyle name="Примечание 2 4" xfId="228"/>
    <cellStyle name="Примечание 2 4 2" xfId="229"/>
    <cellStyle name="Примечание 2 5" xfId="230"/>
    <cellStyle name="Примечание 2 5 2" xfId="231"/>
    <cellStyle name="Примечание 2 6" xfId="232"/>
    <cellStyle name="Percent" xfId="233"/>
    <cellStyle name="Связанная ячейка" xfId="234"/>
    <cellStyle name="Стиль 1" xfId="235"/>
    <cellStyle name="Текст предупреждения" xfId="236"/>
    <cellStyle name="Текстовый" xfId="237"/>
    <cellStyle name="Тысячи [0]_3Com" xfId="238"/>
    <cellStyle name="Тысячи_3Com" xfId="239"/>
    <cellStyle name="Comma" xfId="240"/>
    <cellStyle name="Comma [0]" xfId="241"/>
    <cellStyle name="Финансовый 2" xfId="242"/>
    <cellStyle name="Формула" xfId="243"/>
    <cellStyle name="ФормулаВБ" xfId="244"/>
    <cellStyle name="ФормулаНаКонтроль" xfId="245"/>
    <cellStyle name="Хороший" xfId="246"/>
    <cellStyle name="㼿" xfId="247"/>
    <cellStyle name="㼿?" xfId="248"/>
    <cellStyle name="㼿㼿" xfId="249"/>
    <cellStyle name="㼿㼿?" xfId="250"/>
    <cellStyle name="㼿㼿㼿" xfId="251"/>
    <cellStyle name="㼿㼿㼿?" xfId="252"/>
    <cellStyle name="㼿㼿㼿㼿" xfId="253"/>
    <cellStyle name="㼿㼿㼿㼿?" xfId="254"/>
    <cellStyle name="㼿㼿㼿㼿㼿" xfId="255"/>
    <cellStyle name="㼿㼿㼿㼿㼿 2" xfId="2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zoomScalePageLayoutView="0" workbookViewId="0" topLeftCell="A46">
      <selection activeCell="G50" sqref="G50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45" t="s">
        <v>19</v>
      </c>
      <c r="B2" s="45"/>
      <c r="C2" s="45"/>
      <c r="D2" s="45"/>
      <c r="E2" s="45"/>
    </row>
    <row r="3" spans="2:4" ht="16.5" thickBot="1">
      <c r="B3" s="3"/>
      <c r="C3" s="14"/>
      <c r="D3" s="4"/>
    </row>
    <row r="4" spans="2:3" ht="12.75" customHeight="1">
      <c r="B4" s="46" t="s">
        <v>6</v>
      </c>
      <c r="C4" s="48" t="s">
        <v>7</v>
      </c>
    </row>
    <row r="5" spans="2:3" ht="16.5" thickBot="1">
      <c r="B5" s="47"/>
      <c r="C5" s="49"/>
    </row>
    <row r="6" spans="2:7" ht="15.75">
      <c r="B6" s="11" t="s">
        <v>17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28">
        <f>C17+C24+C32+C42+C50+C56</f>
        <v>230651454</v>
      </c>
      <c r="D8" s="21"/>
      <c r="E8" s="17"/>
      <c r="F8" s="22"/>
      <c r="G8" s="21"/>
    </row>
    <row r="9" spans="2:7" ht="15.75">
      <c r="B9" s="7" t="s">
        <v>2</v>
      </c>
      <c r="C9" s="40">
        <f>C18+C25+C33+C43+C39</f>
        <v>3281043</v>
      </c>
      <c r="D9" s="21"/>
      <c r="E9" s="21"/>
      <c r="F9" s="21"/>
      <c r="G9" s="22"/>
    </row>
    <row r="10" spans="2:7" ht="15.75">
      <c r="B10" s="7" t="s">
        <v>3</v>
      </c>
      <c r="C10" s="40">
        <f>C19+C26+C34+C38+C51+C44</f>
        <v>2138775</v>
      </c>
      <c r="D10" s="21"/>
      <c r="E10" s="21"/>
      <c r="F10" s="22"/>
      <c r="G10" s="21"/>
    </row>
    <row r="11" spans="2:7" ht="15.75">
      <c r="B11" s="7" t="s">
        <v>4</v>
      </c>
      <c r="C11" s="40">
        <f>C20+C27+C35+C45</f>
        <v>159636</v>
      </c>
      <c r="D11" s="21"/>
      <c r="E11" s="21"/>
      <c r="F11" s="21"/>
      <c r="G11" s="22"/>
    </row>
    <row r="12" spans="2:7" ht="15.75">
      <c r="B12" s="7" t="s">
        <v>9</v>
      </c>
      <c r="C12" s="40">
        <f>C28+C52+C46+C57</f>
        <v>1166532</v>
      </c>
      <c r="D12" s="21"/>
      <c r="E12" s="21"/>
      <c r="F12" s="21"/>
      <c r="G12" s="21"/>
    </row>
    <row r="13" spans="2:7" ht="16.5" thickBot="1">
      <c r="B13" s="39" t="s">
        <v>28</v>
      </c>
      <c r="C13" s="41">
        <f>C29</f>
        <v>94762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237492202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9" ht="15.75">
      <c r="B17" s="6" t="s">
        <v>1</v>
      </c>
      <c r="C17" s="36">
        <v>148133890</v>
      </c>
      <c r="D17" s="21"/>
      <c r="E17" s="21"/>
      <c r="F17" s="22"/>
      <c r="G17" s="21"/>
      <c r="I17" s="5"/>
    </row>
    <row r="18" spans="2:7" ht="15.75">
      <c r="B18" s="7" t="s">
        <v>2</v>
      </c>
      <c r="C18" s="37">
        <v>1809408</v>
      </c>
      <c r="D18" s="21"/>
      <c r="E18" s="21"/>
      <c r="F18" s="22"/>
      <c r="G18" s="21"/>
    </row>
    <row r="19" spans="2:7" ht="15.75">
      <c r="B19" s="7" t="s">
        <v>3</v>
      </c>
      <c r="C19" s="37">
        <v>0</v>
      </c>
      <c r="D19" s="21"/>
      <c r="E19" s="21"/>
      <c r="F19" s="22"/>
      <c r="G19" s="21"/>
    </row>
    <row r="20" spans="2:7" ht="15.75">
      <c r="B20" s="7" t="s">
        <v>4</v>
      </c>
      <c r="C20" s="37">
        <v>0</v>
      </c>
      <c r="D20" s="21"/>
      <c r="E20" s="21"/>
      <c r="F20" s="22"/>
      <c r="G20" s="21"/>
    </row>
    <row r="21" spans="2:7" ht="16.5" thickBot="1">
      <c r="B21" s="7" t="s">
        <v>10</v>
      </c>
      <c r="C21" s="37">
        <v>0</v>
      </c>
      <c r="D21" s="21"/>
      <c r="E21" s="21"/>
      <c r="F21" s="22"/>
      <c r="G21" s="21"/>
    </row>
    <row r="22" spans="2:9" ht="16.5" thickBot="1">
      <c r="B22" s="1" t="s">
        <v>8</v>
      </c>
      <c r="C22" s="38">
        <f>SUM(C17:C21)</f>
        <v>149943298</v>
      </c>
      <c r="D22" s="21"/>
      <c r="E22" s="21"/>
      <c r="F22" s="22"/>
      <c r="G22" s="22"/>
      <c r="I22" s="5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36">
        <v>3878995</v>
      </c>
      <c r="D24" s="21"/>
      <c r="E24" s="22"/>
      <c r="F24" s="22"/>
      <c r="G24" s="21"/>
    </row>
    <row r="25" spans="2:7" ht="15.75">
      <c r="B25" s="7" t="s">
        <v>2</v>
      </c>
      <c r="C25" s="37">
        <f>252194-C39</f>
        <v>132394</v>
      </c>
      <c r="D25" s="21"/>
      <c r="E25" s="22"/>
      <c r="F25" s="26"/>
      <c r="G25" s="21"/>
    </row>
    <row r="26" spans="2:7" ht="15.75">
      <c r="B26" s="7" t="s">
        <v>3</v>
      </c>
      <c r="C26" s="37">
        <f>208592-C38</f>
        <v>183032</v>
      </c>
      <c r="D26" s="21"/>
      <c r="E26" s="22"/>
      <c r="F26" s="22"/>
      <c r="G26" s="21"/>
    </row>
    <row r="27" spans="2:7" ht="15.75">
      <c r="B27" s="7" t="s">
        <v>4</v>
      </c>
      <c r="C27" s="37">
        <v>2120</v>
      </c>
      <c r="D27" s="21"/>
      <c r="E27" s="22"/>
      <c r="F27" s="21"/>
      <c r="G27" s="21"/>
    </row>
    <row r="28" spans="2:7" ht="15.75">
      <c r="B28" s="7" t="s">
        <v>15</v>
      </c>
      <c r="C28" s="37">
        <v>0</v>
      </c>
      <c r="D28" s="21"/>
      <c r="E28" s="22"/>
      <c r="F28" s="21"/>
      <c r="G28" s="21"/>
    </row>
    <row r="29" spans="2:7" ht="16.5" thickBot="1">
      <c r="B29" s="42" t="s">
        <v>28</v>
      </c>
      <c r="C29" s="43">
        <v>94762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4291303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34">
        <v>0</v>
      </c>
      <c r="D32" s="21"/>
      <c r="E32" s="21"/>
      <c r="F32" s="22"/>
      <c r="G32" s="21"/>
    </row>
    <row r="33" spans="2:7" ht="15.75">
      <c r="B33" s="7" t="s">
        <v>2</v>
      </c>
      <c r="C33" s="35">
        <v>91068</v>
      </c>
      <c r="D33" s="21"/>
      <c r="E33" s="21"/>
      <c r="F33" s="21"/>
      <c r="G33" s="21"/>
    </row>
    <row r="34" spans="2:7" ht="15.75">
      <c r="B34" s="7" t="s">
        <v>3</v>
      </c>
      <c r="C34" s="35">
        <v>1920121</v>
      </c>
      <c r="D34" s="21"/>
      <c r="E34" s="21"/>
      <c r="F34" s="21"/>
      <c r="G34" s="21"/>
    </row>
    <row r="35" spans="2:7" ht="16.5" thickBot="1">
      <c r="B35" s="7" t="s">
        <v>4</v>
      </c>
      <c r="C35" s="35">
        <v>157516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2168705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28">
        <v>25560</v>
      </c>
      <c r="D38" s="21"/>
      <c r="E38" s="21"/>
      <c r="F38" s="22"/>
      <c r="G38" s="21"/>
    </row>
    <row r="39" spans="2:7" ht="16.5" thickBot="1">
      <c r="B39" s="20" t="s">
        <v>2</v>
      </c>
      <c r="C39" s="29">
        <v>119800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145360</v>
      </c>
      <c r="D40" s="21"/>
      <c r="E40" s="21"/>
      <c r="F40" s="22"/>
      <c r="G40" s="21"/>
    </row>
    <row r="41" spans="2:7" ht="16.5" thickBot="1">
      <c r="B41" s="50" t="s">
        <v>23</v>
      </c>
      <c r="C41" s="50"/>
      <c r="D41" s="50"/>
      <c r="E41" s="50"/>
      <c r="F41" s="22"/>
      <c r="G41" s="21"/>
    </row>
    <row r="42" spans="2:7" ht="16.5" thickBot="1">
      <c r="B42" s="18" t="s">
        <v>1</v>
      </c>
      <c r="C42" s="30">
        <v>1243081</v>
      </c>
      <c r="E42" s="5"/>
      <c r="F42" s="21"/>
      <c r="G42" s="21"/>
    </row>
    <row r="43" spans="2:7" ht="16.5" thickBot="1">
      <c r="B43" s="10" t="s">
        <v>2</v>
      </c>
      <c r="C43" s="31">
        <v>1128373</v>
      </c>
      <c r="E43" s="5"/>
      <c r="F43" s="21"/>
      <c r="G43" s="21"/>
    </row>
    <row r="44" spans="2:7" ht="16.5" thickBot="1">
      <c r="B44" s="10" t="s">
        <v>3</v>
      </c>
      <c r="C44" s="32">
        <v>2132</v>
      </c>
      <c r="E44" s="5"/>
      <c r="F44" s="21"/>
      <c r="G44" s="21"/>
    </row>
    <row r="45" spans="2:7" ht="15.75">
      <c r="B45" s="8" t="s">
        <v>4</v>
      </c>
      <c r="C45" s="32">
        <v>0</v>
      </c>
      <c r="E45" s="5"/>
      <c r="F45" s="21"/>
      <c r="G45" s="21"/>
    </row>
    <row r="46" spans="2:7" ht="16.5" thickBot="1">
      <c r="B46" s="7" t="s">
        <v>15</v>
      </c>
      <c r="C46" s="33">
        <v>1005460</v>
      </c>
      <c r="E46" s="5"/>
      <c r="F46" s="21"/>
      <c r="G46" s="21"/>
    </row>
    <row r="47" spans="2:7" ht="16.5" thickBot="1">
      <c r="B47" s="1" t="s">
        <v>8</v>
      </c>
      <c r="C47" s="38">
        <f>SUM(C42:C46)</f>
        <v>3379046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50" t="s">
        <v>24</v>
      </c>
      <c r="C49" s="50"/>
      <c r="D49" s="50"/>
      <c r="E49" s="50"/>
      <c r="F49" s="22"/>
      <c r="G49" s="21"/>
    </row>
    <row r="50" spans="2:7" ht="15.75">
      <c r="B50" s="6" t="s">
        <v>1</v>
      </c>
      <c r="C50" s="28">
        <v>74001519</v>
      </c>
      <c r="F50" s="22"/>
      <c r="G50" s="21"/>
    </row>
    <row r="51" spans="2:7" ht="15.75">
      <c r="B51" s="7" t="s">
        <v>3</v>
      </c>
      <c r="C51" s="35">
        <v>7930</v>
      </c>
      <c r="F51" s="21"/>
      <c r="G51" s="21"/>
    </row>
    <row r="52" spans="2:7" ht="16.5" thickBot="1">
      <c r="B52" s="10" t="s">
        <v>15</v>
      </c>
      <c r="C52" s="31">
        <v>161072</v>
      </c>
      <c r="F52" s="22"/>
      <c r="G52" s="21"/>
    </row>
    <row r="53" spans="2:7" ht="16.5" thickBot="1">
      <c r="B53" s="24" t="s">
        <v>8</v>
      </c>
      <c r="C53" s="44">
        <f>SUM(C50:C52)</f>
        <v>74170521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50" t="s">
        <v>27</v>
      </c>
      <c r="C55" s="50"/>
      <c r="D55" s="50"/>
      <c r="E55" s="50"/>
      <c r="F55" s="22"/>
      <c r="G55" s="21"/>
    </row>
    <row r="56" spans="2:7" ht="16.5" thickBot="1">
      <c r="B56" s="18" t="s">
        <v>1</v>
      </c>
      <c r="C56" s="30">
        <v>3393969</v>
      </c>
      <c r="F56" s="22"/>
      <c r="G56" s="21"/>
    </row>
    <row r="57" spans="2:7" ht="16.5" thickBot="1">
      <c r="B57" s="10" t="s">
        <v>15</v>
      </c>
      <c r="C57" s="31">
        <v>0</v>
      </c>
      <c r="F57" s="22"/>
      <c r="G57" s="21"/>
    </row>
    <row r="58" spans="2:7" ht="16.5" thickBot="1">
      <c r="B58" s="1" t="s">
        <v>8</v>
      </c>
      <c r="C58" s="38">
        <f>SUM(C56:C57)</f>
        <v>3393969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197749+4823+3849+127+61+1085+15325+82918+1.668+5.198+12.59+6.883+735+667+679+6+645+83</f>
        <v>308778.339</v>
      </c>
      <c r="D61" s="21"/>
      <c r="E61" s="21"/>
      <c r="F61" s="21"/>
      <c r="G61" s="21"/>
    </row>
    <row r="62" spans="2:7" ht="15.75">
      <c r="B62" s="7" t="s">
        <v>2</v>
      </c>
      <c r="C62" s="40">
        <f>2445+3+3+240+111+850</f>
        <v>3652</v>
      </c>
      <c r="D62" s="21"/>
      <c r="E62" s="21"/>
      <c r="F62" s="21"/>
      <c r="G62" s="21"/>
    </row>
    <row r="63" spans="2:7" ht="15.75">
      <c r="B63" s="7" t="s">
        <v>3</v>
      </c>
      <c r="C63" s="40">
        <f>69+67+5+9+281+1147+197+281+2</f>
        <v>2058</v>
      </c>
      <c r="D63" s="21"/>
      <c r="E63" s="21"/>
      <c r="F63" s="21"/>
      <c r="G63" s="21"/>
    </row>
    <row r="64" spans="2:7" ht="15.75">
      <c r="B64" s="7" t="s">
        <v>4</v>
      </c>
      <c r="C64" s="40">
        <f>25+2+7</f>
        <v>34</v>
      </c>
      <c r="D64" s="21"/>
      <c r="E64" s="21"/>
      <c r="F64" s="21"/>
      <c r="G64" s="21"/>
    </row>
    <row r="65" spans="2:7" ht="15.75">
      <c r="B65" s="7" t="s">
        <v>15</v>
      </c>
      <c r="C65" s="40">
        <f>217+1387</f>
        <v>1604</v>
      </c>
      <c r="D65" s="21"/>
      <c r="E65" s="21"/>
      <c r="F65" s="21"/>
      <c r="G65" s="21"/>
    </row>
    <row r="66" spans="2:7" ht="16.5" thickBot="1">
      <c r="B66" s="39" t="s">
        <v>28</v>
      </c>
      <c r="C66" s="41"/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316126.339</v>
      </c>
      <c r="D67" s="21"/>
      <c r="E67" s="26"/>
      <c r="F67" s="26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tabSelected="1" zoomScalePageLayoutView="0" workbookViewId="0" topLeftCell="A46">
      <selection activeCell="F70" sqref="F70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9" customWidth="1"/>
    <col min="4" max="4" width="9.140625" style="2" customWidth="1"/>
    <col min="5" max="5" width="12.421875" style="2" bestFit="1" customWidth="1"/>
    <col min="6" max="6" width="14.8515625" style="2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45" t="s">
        <v>19</v>
      </c>
      <c r="B2" s="45"/>
      <c r="C2" s="45"/>
      <c r="D2" s="45"/>
      <c r="E2" s="45"/>
    </row>
    <row r="3" spans="2:4" ht="16.5" thickBot="1">
      <c r="B3" s="3"/>
      <c r="C3" s="14"/>
      <c r="D3" s="4"/>
    </row>
    <row r="4" spans="2:3" ht="12.75" customHeight="1">
      <c r="B4" s="46" t="s">
        <v>6</v>
      </c>
      <c r="C4" s="48" t="s">
        <v>7</v>
      </c>
    </row>
    <row r="5" spans="2:3" ht="16.5" thickBot="1">
      <c r="B5" s="47"/>
      <c r="C5" s="49"/>
    </row>
    <row r="6" spans="2:7" ht="15.75">
      <c r="B6" s="11" t="s">
        <v>29</v>
      </c>
      <c r="C6" s="15"/>
      <c r="D6" s="21"/>
      <c r="E6" s="21"/>
      <c r="F6" s="21"/>
      <c r="G6" s="21"/>
    </row>
    <row r="7" spans="2:7" ht="16.5" thickBot="1">
      <c r="B7" s="11" t="s">
        <v>0</v>
      </c>
      <c r="C7" s="16"/>
      <c r="D7" s="21"/>
      <c r="E7" s="21"/>
      <c r="F7" s="21"/>
      <c r="G7" s="21"/>
    </row>
    <row r="8" spans="2:7" ht="15.75">
      <c r="B8" s="6" t="s">
        <v>1</v>
      </c>
      <c r="C8" s="28">
        <f>C17+C24+C32+C42+C50+C56</f>
        <v>217791330</v>
      </c>
      <c r="D8" s="21"/>
      <c r="E8" s="17"/>
      <c r="F8" s="22"/>
      <c r="G8" s="21"/>
    </row>
    <row r="9" spans="2:7" ht="15.75">
      <c r="B9" s="7" t="s">
        <v>2</v>
      </c>
      <c r="C9" s="40">
        <f>C18+C25+C33+C43+C39</f>
        <v>3786621</v>
      </c>
      <c r="D9" s="21"/>
      <c r="E9" s="21"/>
      <c r="F9" s="21"/>
      <c r="G9" s="22"/>
    </row>
    <row r="10" spans="2:7" ht="15.75">
      <c r="B10" s="7" t="s">
        <v>3</v>
      </c>
      <c r="C10" s="40">
        <f>C19+C26+C34+C38+C51+C44</f>
        <v>1961452</v>
      </c>
      <c r="D10" s="21"/>
      <c r="E10" s="21"/>
      <c r="F10" s="22"/>
      <c r="G10" s="21"/>
    </row>
    <row r="11" spans="2:7" ht="15.75">
      <c r="B11" s="7" t="s">
        <v>4</v>
      </c>
      <c r="C11" s="40">
        <f>C20+C27+C35+C45</f>
        <v>149824</v>
      </c>
      <c r="D11" s="21"/>
      <c r="E11" s="21"/>
      <c r="F11" s="21"/>
      <c r="G11" s="22"/>
    </row>
    <row r="12" spans="2:7" ht="15.75">
      <c r="B12" s="7" t="s">
        <v>9</v>
      </c>
      <c r="C12" s="40">
        <f>C28+C52+C46+C57</f>
        <v>1125845</v>
      </c>
      <c r="D12" s="21"/>
      <c r="E12" s="21"/>
      <c r="F12" s="21"/>
      <c r="G12" s="21"/>
    </row>
    <row r="13" spans="2:7" ht="16.5" thickBot="1">
      <c r="B13" s="39" t="s">
        <v>28</v>
      </c>
      <c r="C13" s="41">
        <f>C29</f>
        <v>66353</v>
      </c>
      <c r="D13" s="21"/>
      <c r="E13" s="21"/>
      <c r="F13" s="21"/>
      <c r="G13" s="21"/>
    </row>
    <row r="14" spans="2:9" ht="16.5" thickBot="1">
      <c r="B14" s="1" t="s">
        <v>8</v>
      </c>
      <c r="C14" s="38">
        <f>SUM(C8:C13)</f>
        <v>224881425</v>
      </c>
      <c r="D14" s="21"/>
      <c r="E14" s="22"/>
      <c r="F14" s="22"/>
      <c r="G14" s="22"/>
      <c r="H14" s="5"/>
      <c r="I14" s="5"/>
    </row>
    <row r="15" spans="2:7" ht="15.75">
      <c r="B15" s="11" t="s">
        <v>5</v>
      </c>
      <c r="C15" s="15"/>
      <c r="D15" s="21"/>
      <c r="E15" s="21"/>
      <c r="F15" s="22"/>
      <c r="G15" s="21"/>
    </row>
    <row r="16" spans="2:7" ht="16.5" thickBot="1">
      <c r="B16" s="11" t="s">
        <v>18</v>
      </c>
      <c r="D16" s="21"/>
      <c r="E16" s="21"/>
      <c r="F16" s="22"/>
      <c r="G16" s="21"/>
    </row>
    <row r="17" spans="2:9" ht="15.75">
      <c r="B17" s="6" t="s">
        <v>1</v>
      </c>
      <c r="C17" s="36">
        <v>138854643</v>
      </c>
      <c r="D17" s="21"/>
      <c r="E17" s="21"/>
      <c r="F17" s="22"/>
      <c r="G17" s="21"/>
      <c r="I17" s="5"/>
    </row>
    <row r="18" spans="2:7" ht="15.75">
      <c r="B18" s="7" t="s">
        <v>2</v>
      </c>
      <c r="C18" s="37">
        <v>2398622</v>
      </c>
      <c r="D18" s="21"/>
      <c r="E18" s="21"/>
      <c r="F18" s="22"/>
      <c r="G18" s="21"/>
    </row>
    <row r="19" spans="2:7" ht="15.75">
      <c r="B19" s="7" t="s">
        <v>3</v>
      </c>
      <c r="C19" s="37">
        <v>0</v>
      </c>
      <c r="D19" s="21"/>
      <c r="E19" s="21"/>
      <c r="F19" s="22"/>
      <c r="G19" s="21"/>
    </row>
    <row r="20" spans="2:7" ht="15.75">
      <c r="B20" s="7" t="s">
        <v>4</v>
      </c>
      <c r="C20" s="37">
        <v>0</v>
      </c>
      <c r="D20" s="21"/>
      <c r="E20" s="21"/>
      <c r="F20" s="22"/>
      <c r="G20" s="21"/>
    </row>
    <row r="21" spans="2:7" ht="16.5" thickBot="1">
      <c r="B21" s="7" t="s">
        <v>10</v>
      </c>
      <c r="C21" s="37">
        <v>0</v>
      </c>
      <c r="D21" s="21"/>
      <c r="E21" s="21"/>
      <c r="F21" s="22"/>
      <c r="G21" s="21"/>
    </row>
    <row r="22" spans="2:9" ht="16.5" thickBot="1">
      <c r="B22" s="1" t="s">
        <v>8</v>
      </c>
      <c r="C22" s="38">
        <f>SUM(C17:C21)</f>
        <v>141253265</v>
      </c>
      <c r="D22" s="21"/>
      <c r="E22" s="21"/>
      <c r="F22" s="22"/>
      <c r="G22" s="22"/>
      <c r="I22" s="5"/>
    </row>
    <row r="23" spans="2:7" ht="16.5" thickBot="1">
      <c r="B23" s="11" t="s">
        <v>22</v>
      </c>
      <c r="D23" s="21"/>
      <c r="E23" s="21"/>
      <c r="F23" s="21"/>
      <c r="G23" s="21"/>
    </row>
    <row r="24" spans="2:7" ht="15.75">
      <c r="B24" s="6" t="s">
        <v>1</v>
      </c>
      <c r="C24" s="36">
        <v>3021752</v>
      </c>
      <c r="D24" s="21"/>
      <c r="E24" s="22"/>
      <c r="F24" s="22"/>
      <c r="G24" s="21"/>
    </row>
    <row r="25" spans="2:7" ht="15.75">
      <c r="B25" s="7" t="s">
        <v>2</v>
      </c>
      <c r="C25" s="37">
        <f>238275-C39</f>
        <v>115153</v>
      </c>
      <c r="D25" s="21"/>
      <c r="E25" s="22"/>
      <c r="F25" s="26"/>
      <c r="G25" s="21"/>
    </row>
    <row r="26" spans="2:7" ht="15.75">
      <c r="B26" s="7" t="s">
        <v>3</v>
      </c>
      <c r="C26" s="37">
        <f>209406-C38</f>
        <v>191366</v>
      </c>
      <c r="D26" s="21"/>
      <c r="E26" s="22"/>
      <c r="F26" s="22"/>
      <c r="G26" s="21"/>
    </row>
    <row r="27" spans="2:7" ht="15.75">
      <c r="B27" s="7" t="s">
        <v>4</v>
      </c>
      <c r="C27" s="37">
        <v>1720</v>
      </c>
      <c r="D27" s="21"/>
      <c r="E27" s="22"/>
      <c r="F27" s="21"/>
      <c r="G27" s="21"/>
    </row>
    <row r="28" spans="2:7" ht="15.75">
      <c r="B28" s="7" t="s">
        <v>15</v>
      </c>
      <c r="C28" s="37">
        <v>0</v>
      </c>
      <c r="D28" s="21"/>
      <c r="E28" s="22"/>
      <c r="F28" s="21"/>
      <c r="G28" s="21"/>
    </row>
    <row r="29" spans="2:7" ht="16.5" thickBot="1">
      <c r="B29" s="42" t="s">
        <v>28</v>
      </c>
      <c r="C29" s="43">
        <v>66353</v>
      </c>
      <c r="D29" s="21"/>
      <c r="E29" s="22"/>
      <c r="F29" s="21"/>
      <c r="G29" s="21"/>
    </row>
    <row r="30" spans="2:7" ht="16.5" thickBot="1">
      <c r="B30" s="1" t="s">
        <v>8</v>
      </c>
      <c r="C30" s="38">
        <f>SUM(C24:C29)</f>
        <v>3396344</v>
      </c>
      <c r="D30" s="21"/>
      <c r="E30" s="22"/>
      <c r="F30" s="22"/>
      <c r="G30" s="21"/>
    </row>
    <row r="31" spans="2:7" ht="16.5" thickBot="1">
      <c r="B31" s="11" t="s">
        <v>11</v>
      </c>
      <c r="C31" s="27"/>
      <c r="D31" s="21"/>
      <c r="E31" s="21"/>
      <c r="F31" s="22"/>
      <c r="G31" s="21"/>
    </row>
    <row r="32" spans="2:7" ht="15.75">
      <c r="B32" s="6" t="s">
        <v>12</v>
      </c>
      <c r="C32" s="34">
        <v>0</v>
      </c>
      <c r="D32" s="21"/>
      <c r="E32" s="21"/>
      <c r="F32" s="22"/>
      <c r="G32" s="21"/>
    </row>
    <row r="33" spans="2:7" ht="15.75">
      <c r="B33" s="7" t="s">
        <v>2</v>
      </c>
      <c r="C33" s="35">
        <v>81166</v>
      </c>
      <c r="D33" s="21"/>
      <c r="E33" s="21"/>
      <c r="F33" s="21"/>
      <c r="G33" s="21"/>
    </row>
    <row r="34" spans="2:7" ht="15.75">
      <c r="B34" s="7" t="s">
        <v>3</v>
      </c>
      <c r="C34" s="35">
        <v>1745340</v>
      </c>
      <c r="D34" s="21"/>
      <c r="E34" s="21"/>
      <c r="F34" s="21"/>
      <c r="G34" s="21"/>
    </row>
    <row r="35" spans="2:7" ht="16.5" thickBot="1">
      <c r="B35" s="7" t="s">
        <v>4</v>
      </c>
      <c r="C35" s="35">
        <v>148104</v>
      </c>
      <c r="D35" s="21"/>
      <c r="E35" s="21"/>
      <c r="F35" s="21"/>
      <c r="G35" s="21"/>
    </row>
    <row r="36" spans="2:7" ht="16.5" thickBot="1">
      <c r="B36" s="1" t="s">
        <v>8</v>
      </c>
      <c r="C36" s="38">
        <f>SUM(C32:C35)</f>
        <v>1974610</v>
      </c>
      <c r="D36" s="21"/>
      <c r="E36" s="21"/>
      <c r="F36" s="22"/>
      <c r="G36" s="21"/>
    </row>
    <row r="37" spans="2:7" ht="16.5" thickBot="1">
      <c r="B37" s="11" t="s">
        <v>13</v>
      </c>
      <c r="C37" s="27"/>
      <c r="D37" s="21"/>
      <c r="E37" s="21"/>
      <c r="F37" s="22"/>
      <c r="G37" s="21"/>
    </row>
    <row r="38" spans="2:7" ht="16.5" thickBot="1">
      <c r="B38" s="6" t="s">
        <v>3</v>
      </c>
      <c r="C38" s="28">
        <v>18040</v>
      </c>
      <c r="D38" s="21"/>
      <c r="E38" s="21"/>
      <c r="F38" s="22"/>
      <c r="G38" s="21"/>
    </row>
    <row r="39" spans="2:7" ht="16.5" thickBot="1">
      <c r="B39" s="20" t="s">
        <v>2</v>
      </c>
      <c r="C39" s="29">
        <v>123122</v>
      </c>
      <c r="D39" s="21"/>
      <c r="E39" s="21"/>
      <c r="F39" s="22"/>
      <c r="G39" s="21"/>
    </row>
    <row r="40" spans="2:7" ht="16.5" thickBot="1">
      <c r="B40" s="1" t="s">
        <v>8</v>
      </c>
      <c r="C40" s="38">
        <f>SUM(C38:C39)</f>
        <v>141162</v>
      </c>
      <c r="D40" s="21"/>
      <c r="E40" s="21"/>
      <c r="F40" s="22"/>
      <c r="G40" s="21"/>
    </row>
    <row r="41" spans="2:7" ht="16.5" thickBot="1">
      <c r="B41" s="50" t="s">
        <v>23</v>
      </c>
      <c r="C41" s="50"/>
      <c r="D41" s="50"/>
      <c r="E41" s="50"/>
      <c r="F41" s="22"/>
      <c r="G41" s="21"/>
    </row>
    <row r="42" spans="2:7" ht="16.5" thickBot="1">
      <c r="B42" s="18" t="s">
        <v>1</v>
      </c>
      <c r="C42" s="30">
        <v>1210773</v>
      </c>
      <c r="E42" s="5"/>
      <c r="F42" s="21"/>
      <c r="G42" s="21"/>
    </row>
    <row r="43" spans="2:7" ht="16.5" thickBot="1">
      <c r="B43" s="10" t="s">
        <v>2</v>
      </c>
      <c r="C43" s="31">
        <v>1068558</v>
      </c>
      <c r="E43" s="5"/>
      <c r="F43" s="21"/>
      <c r="G43" s="21"/>
    </row>
    <row r="44" spans="2:7" ht="16.5" thickBot="1">
      <c r="B44" s="10" t="s">
        <v>3</v>
      </c>
      <c r="C44" s="32">
        <v>1636</v>
      </c>
      <c r="E44" s="5"/>
      <c r="F44" s="21"/>
      <c r="G44" s="21"/>
    </row>
    <row r="45" spans="2:7" ht="15.75">
      <c r="B45" s="8" t="s">
        <v>4</v>
      </c>
      <c r="C45" s="32">
        <v>0</v>
      </c>
      <c r="E45" s="5"/>
      <c r="F45" s="21"/>
      <c r="G45" s="21"/>
    </row>
    <row r="46" spans="2:7" ht="16.5" thickBot="1">
      <c r="B46" s="7" t="s">
        <v>15</v>
      </c>
      <c r="C46" s="33">
        <v>970700</v>
      </c>
      <c r="E46" s="5"/>
      <c r="F46" s="21"/>
      <c r="G46" s="21"/>
    </row>
    <row r="47" spans="2:7" ht="16.5" thickBot="1">
      <c r="B47" s="1" t="s">
        <v>8</v>
      </c>
      <c r="C47" s="38">
        <f>SUM(C42:C46)</f>
        <v>3251667</v>
      </c>
      <c r="F47" s="21"/>
      <c r="G47" s="21"/>
    </row>
    <row r="48" spans="2:7" ht="15.75">
      <c r="B48" s="23"/>
      <c r="C48" s="19"/>
      <c r="D48" s="21"/>
      <c r="E48" s="21"/>
      <c r="F48" s="21"/>
      <c r="G48" s="21"/>
    </row>
    <row r="49" spans="2:7" ht="16.5" thickBot="1">
      <c r="B49" s="50" t="s">
        <v>24</v>
      </c>
      <c r="C49" s="50"/>
      <c r="D49" s="50"/>
      <c r="E49" s="50"/>
      <c r="F49" s="22"/>
      <c r="G49" s="21"/>
    </row>
    <row r="50" spans="2:7" ht="15.75">
      <c r="B50" s="6" t="s">
        <v>1</v>
      </c>
      <c r="C50" s="28">
        <v>72273115</v>
      </c>
      <c r="F50" s="22"/>
      <c r="G50" s="21"/>
    </row>
    <row r="51" spans="2:7" ht="15.75">
      <c r="B51" s="7" t="s">
        <v>3</v>
      </c>
      <c r="C51" s="35">
        <v>5070</v>
      </c>
      <c r="F51" s="21"/>
      <c r="G51" s="21"/>
    </row>
    <row r="52" spans="2:7" ht="16.5" thickBot="1">
      <c r="B52" s="10" t="s">
        <v>15</v>
      </c>
      <c r="C52" s="31">
        <v>155145</v>
      </c>
      <c r="F52" s="22"/>
      <c r="G52" s="21"/>
    </row>
    <row r="53" spans="2:7" ht="16.5" thickBot="1">
      <c r="B53" s="24" t="s">
        <v>8</v>
      </c>
      <c r="C53" s="44">
        <f>SUM(C50:C52)</f>
        <v>72433330</v>
      </c>
      <c r="F53" s="21"/>
      <c r="G53" s="21"/>
    </row>
    <row r="54" spans="2:7" ht="15.75">
      <c r="B54" s="23"/>
      <c r="C54" s="19"/>
      <c r="D54" s="21"/>
      <c r="E54" s="21"/>
      <c r="F54" s="21"/>
      <c r="G54" s="21"/>
    </row>
    <row r="55" spans="2:7" ht="16.5" thickBot="1">
      <c r="B55" s="50" t="s">
        <v>27</v>
      </c>
      <c r="C55" s="50"/>
      <c r="D55" s="50"/>
      <c r="E55" s="50"/>
      <c r="F55" s="22"/>
      <c r="G55" s="21"/>
    </row>
    <row r="56" spans="2:7" ht="16.5" thickBot="1">
      <c r="B56" s="18" t="s">
        <v>1</v>
      </c>
      <c r="C56" s="30">
        <v>2431047</v>
      </c>
      <c r="F56" s="22"/>
      <c r="G56" s="21"/>
    </row>
    <row r="57" spans="2:7" ht="16.5" thickBot="1">
      <c r="B57" s="10" t="s">
        <v>15</v>
      </c>
      <c r="C57" s="31">
        <v>0</v>
      </c>
      <c r="F57" s="22"/>
      <c r="G57" s="21"/>
    </row>
    <row r="58" spans="2:7" ht="16.5" thickBot="1">
      <c r="B58" s="1" t="s">
        <v>8</v>
      </c>
      <c r="C58" s="38">
        <f>SUM(C56:C57)</f>
        <v>2431047</v>
      </c>
      <c r="F58" s="21"/>
      <c r="G58" s="21"/>
    </row>
    <row r="59" spans="2:7" ht="15.75">
      <c r="B59" s="23"/>
      <c r="C59" s="19"/>
      <c r="D59" s="21"/>
      <c r="E59" s="21"/>
      <c r="F59" s="21"/>
      <c r="G59" s="21"/>
    </row>
    <row r="60" spans="2:7" ht="16.5" thickBot="1">
      <c r="B60" s="12" t="s">
        <v>14</v>
      </c>
      <c r="C60" s="25"/>
      <c r="D60" s="21"/>
      <c r="E60" s="21"/>
      <c r="F60" s="21"/>
      <c r="G60" s="21"/>
    </row>
    <row r="61" spans="2:7" ht="15.75">
      <c r="B61" s="6" t="s">
        <v>1</v>
      </c>
      <c r="C61" s="28">
        <f>86489+201014+678+640+7+72+548+613+18275+1.649+12.427+6.925+2.14+2047+2366+101+60+1153</f>
        <v>314086.141</v>
      </c>
      <c r="D61" s="21"/>
      <c r="E61" s="21"/>
      <c r="F61" s="21"/>
      <c r="G61" s="21"/>
    </row>
    <row r="62" spans="2:7" ht="15.75">
      <c r="B62" s="7" t="s">
        <v>2</v>
      </c>
      <c r="C62" s="40">
        <f>3533+112+854+258+3+3</f>
        <v>4763</v>
      </c>
      <c r="D62" s="21"/>
      <c r="E62" s="21"/>
      <c r="F62" s="21"/>
      <c r="G62" s="21"/>
    </row>
    <row r="63" spans="2:7" ht="15.75">
      <c r="B63" s="7" t="s">
        <v>3</v>
      </c>
      <c r="C63" s="40">
        <f>182+317+2+317+1267+68+5+8+67</f>
        <v>2233</v>
      </c>
      <c r="D63" s="21"/>
      <c r="E63" s="21"/>
      <c r="F63" s="21"/>
      <c r="G63" s="21"/>
    </row>
    <row r="64" spans="2:7" ht="15.75">
      <c r="B64" s="7" t="s">
        <v>4</v>
      </c>
      <c r="C64" s="40">
        <f>2+7+25</f>
        <v>34</v>
      </c>
      <c r="D64" s="21"/>
      <c r="E64" s="21"/>
      <c r="F64" s="21"/>
      <c r="G64" s="21"/>
    </row>
    <row r="65" spans="2:7" ht="15.75">
      <c r="B65" s="7" t="s">
        <v>15</v>
      </c>
      <c r="C65" s="40">
        <f>1424+223+1476</f>
        <v>3123</v>
      </c>
      <c r="D65" s="21"/>
      <c r="E65" s="21"/>
      <c r="F65" s="21"/>
      <c r="G65" s="21"/>
    </row>
    <row r="66" spans="2:7" ht="16.5" thickBot="1">
      <c r="B66" s="39" t="s">
        <v>28</v>
      </c>
      <c r="C66" s="41"/>
      <c r="D66" s="21"/>
      <c r="E66" s="21"/>
      <c r="F66" s="21"/>
      <c r="G66" s="21"/>
    </row>
    <row r="67" spans="2:8" ht="16.5" thickBot="1">
      <c r="B67" s="1" t="s">
        <v>16</v>
      </c>
      <c r="C67" s="13">
        <f>SUM(C61:C66)</f>
        <v>324239.141</v>
      </c>
      <c r="D67" s="21"/>
      <c r="E67" s="51"/>
      <c r="F67" s="26"/>
      <c r="G67" s="22"/>
      <c r="H67" s="5"/>
    </row>
    <row r="68" spans="2:7" ht="15.75">
      <c r="B68" s="23"/>
      <c r="C68" s="19"/>
      <c r="D68" s="21"/>
      <c r="E68" s="21"/>
      <c r="F68" s="21"/>
      <c r="G68" s="21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EASKCENTR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Ларионова Елена</dc:creator>
  <cp:keywords/>
  <dc:description/>
  <cp:lastModifiedBy>Хлыстова Анна Сергеевна</cp:lastModifiedBy>
  <cp:lastPrinted>2016-09-14T09:56:00Z</cp:lastPrinted>
  <dcterms:created xsi:type="dcterms:W3CDTF">2011-05-20T10:40:08Z</dcterms:created>
  <dcterms:modified xsi:type="dcterms:W3CDTF">2024-04-10T06:55:04Z</dcterms:modified>
  <cp:category/>
  <cp:version/>
  <cp:contentType/>
  <cp:contentStatus/>
</cp:coreProperties>
</file>